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rchiwum\Edyta Szałkiewicz\Sekcja Zamówień Publicznych i Funduszy Pomocowych\2025\PRZETARGI\64-25 energia elektryczna\SWZ - strona internetowa\"/>
    </mc:Choice>
  </mc:AlternateContent>
  <xr:revisionPtr revIDLastSave="0" documentId="13_ncr:1_{8048D4A1-FEA6-4991-ADAD-98F4E87BB5FF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Tab. dla Odbiorcy" sheetId="1" r:id="rId1"/>
    <sheet name="arkusz 1" sheetId="2" state="hidden" r:id="rId2"/>
  </sheets>
  <definedNames>
    <definedName name="_xlnm.Print_Area" localSheetId="0">'Tab. dla Odbiorcy'!$A$1:$P$105</definedName>
    <definedName name="OLE_LINK1" localSheetId="0">'Tab. dla Odbiorcy'!#REF!</definedName>
  </definedNames>
  <calcPr calcId="191029"/>
</workbook>
</file>

<file path=xl/calcChain.xml><?xml version="1.0" encoding="utf-8"?>
<calcChain xmlns="http://schemas.openxmlformats.org/spreadsheetml/2006/main">
  <c r="O17" i="1" l="1"/>
  <c r="O91" i="1"/>
  <c r="O47" i="1"/>
  <c r="O42" i="1" l="1"/>
  <c r="O15" i="1"/>
  <c r="O14" i="1" l="1"/>
  <c r="O13" i="1"/>
  <c r="O12" i="1"/>
  <c r="O11" i="1"/>
  <c r="O10" i="1"/>
  <c r="O9" i="1"/>
  <c r="O8" i="1"/>
  <c r="O7" i="1"/>
  <c r="O6" i="1"/>
  <c r="O5" i="1"/>
  <c r="O80" i="1" l="1"/>
  <c r="O35" i="1"/>
  <c r="O103" i="1" l="1"/>
  <c r="O75" i="1"/>
  <c r="O76" i="1"/>
  <c r="O77" i="1"/>
  <c r="O78" i="1"/>
  <c r="O79" i="1"/>
  <c r="O81" i="1"/>
  <c r="O82" i="1"/>
  <c r="O83" i="1"/>
  <c r="O84" i="1"/>
  <c r="O85" i="1"/>
  <c r="O86" i="1"/>
  <c r="O87" i="1"/>
  <c r="O88" i="1"/>
  <c r="O74" i="1"/>
  <c r="O71" i="1"/>
  <c r="O65" i="1"/>
  <c r="O98" i="1" l="1"/>
  <c r="O99" i="1"/>
  <c r="O100" i="1"/>
  <c r="O48" i="1" l="1"/>
  <c r="E12" i="2" l="1"/>
  <c r="F12" i="2" l="1"/>
  <c r="O101" i="1" l="1"/>
  <c r="O69" i="1" l="1"/>
  <c r="O45" i="1" l="1"/>
  <c r="O41" i="1"/>
  <c r="O40" i="1"/>
  <c r="O39" i="1"/>
  <c r="O26" i="1" l="1"/>
  <c r="O105" i="1" l="1"/>
  <c r="O97" i="1"/>
  <c r="O92" i="1"/>
  <c r="O93" i="1"/>
  <c r="O94" i="1"/>
  <c r="O95" i="1"/>
  <c r="O90" i="1"/>
  <c r="O72" i="1"/>
  <c r="O67" i="1"/>
  <c r="O64" i="1"/>
  <c r="O62" i="1"/>
  <c r="O61" i="1"/>
  <c r="O59" i="1"/>
  <c r="O54" i="1"/>
  <c r="O55" i="1"/>
  <c r="O56" i="1"/>
  <c r="O57" i="1"/>
  <c r="O53" i="1"/>
  <c r="O51" i="1"/>
  <c r="O50" i="1"/>
  <c r="O46" i="1"/>
  <c r="O44" i="1"/>
  <c r="O32" i="1"/>
  <c r="O33" i="1"/>
  <c r="O34" i="1"/>
  <c r="O36" i="1"/>
  <c r="O37" i="1"/>
  <c r="O31" i="1"/>
  <c r="O29" i="1"/>
  <c r="O28" i="1"/>
  <c r="O24" i="1"/>
  <c r="O25" i="1"/>
  <c r="O23" i="1"/>
  <c r="O19" i="1"/>
  <c r="O20" i="1"/>
  <c r="O21" i="1"/>
  <c r="E13" i="2" l="1"/>
  <c r="F13" i="2" l="1"/>
  <c r="E11" i="2"/>
  <c r="F11" i="2" s="1"/>
  <c r="F19" i="2" s="1"/>
  <c r="F21" i="2" s="1"/>
  <c r="F23" i="2" s="1"/>
  <c r="F25" i="2" l="1"/>
</calcChain>
</file>

<file path=xl/sharedStrings.xml><?xml version="1.0" encoding="utf-8"?>
<sst xmlns="http://schemas.openxmlformats.org/spreadsheetml/2006/main" count="815" uniqueCount="529">
  <si>
    <t>Lp.</t>
  </si>
  <si>
    <t>Adres punktu poboru</t>
  </si>
  <si>
    <t>Nazwa firmy</t>
  </si>
  <si>
    <t>Adres firmy</t>
  </si>
  <si>
    <t>Ulica</t>
  </si>
  <si>
    <t>Nr</t>
  </si>
  <si>
    <t>Kod pocztowy</t>
  </si>
  <si>
    <t>Miejscowość</t>
  </si>
  <si>
    <t>Grupa taryfowa</t>
  </si>
  <si>
    <t>Numer licznika</t>
  </si>
  <si>
    <t>biuro</t>
  </si>
  <si>
    <t>Olsztyn</t>
  </si>
  <si>
    <t>C21</t>
  </si>
  <si>
    <t>C11</t>
  </si>
  <si>
    <t>40kW</t>
  </si>
  <si>
    <t>10kW</t>
  </si>
  <si>
    <t>4kW</t>
  </si>
  <si>
    <t>15kW</t>
  </si>
  <si>
    <t>10-543</t>
  </si>
  <si>
    <t>Wojska Polskiego</t>
  </si>
  <si>
    <t>Piłsudskiego</t>
  </si>
  <si>
    <t>biuro, garaż</t>
  </si>
  <si>
    <t>Górowo Iławeckie</t>
  </si>
  <si>
    <t>Sępopol</t>
  </si>
  <si>
    <t>Bisztynek</t>
  </si>
  <si>
    <t>11-220</t>
  </si>
  <si>
    <t>11-210</t>
  </si>
  <si>
    <t>11-230</t>
  </si>
  <si>
    <t>31kW</t>
  </si>
  <si>
    <t>12kW</t>
  </si>
  <si>
    <t>25kW</t>
  </si>
  <si>
    <t>Braniewo</t>
  </si>
  <si>
    <t>14-500</t>
  </si>
  <si>
    <t>Pieniężno</t>
  </si>
  <si>
    <t>Dworcowa</t>
  </si>
  <si>
    <t>14-520</t>
  </si>
  <si>
    <t>14-530</t>
  </si>
  <si>
    <t>Kapelańska</t>
  </si>
  <si>
    <t>Frombork</t>
  </si>
  <si>
    <t>30kW</t>
  </si>
  <si>
    <t>Działdowo</t>
  </si>
  <si>
    <t>13-200</t>
  </si>
  <si>
    <t>Grunwaldzka</t>
  </si>
  <si>
    <t>13-230</t>
  </si>
  <si>
    <t>Lidzbark Welski</t>
  </si>
  <si>
    <t xml:space="preserve">Zieluńska </t>
  </si>
  <si>
    <t xml:space="preserve">Dworcowa </t>
  </si>
  <si>
    <t>50kW</t>
  </si>
  <si>
    <t>6kW</t>
  </si>
  <si>
    <t>20kW</t>
  </si>
  <si>
    <t>biuro, stacja obsługi</t>
  </si>
  <si>
    <t>Elbląg</t>
  </si>
  <si>
    <t xml:space="preserve">Tysiąclecia </t>
  </si>
  <si>
    <t>82-300</t>
  </si>
  <si>
    <t>Królewiecka</t>
  </si>
  <si>
    <t>Tolkmicko</t>
  </si>
  <si>
    <t>Młynary</t>
  </si>
  <si>
    <t>14-420</t>
  </si>
  <si>
    <t>82-340</t>
  </si>
  <si>
    <t>Świętojańska</t>
  </si>
  <si>
    <t xml:space="preserve">Ełk </t>
  </si>
  <si>
    <t>19-300</t>
  </si>
  <si>
    <t>19-335</t>
  </si>
  <si>
    <t>19-330</t>
  </si>
  <si>
    <t xml:space="preserve">Prostki </t>
  </si>
  <si>
    <t xml:space="preserve">Stare Juchy </t>
  </si>
  <si>
    <t>Plac 500-lecia</t>
  </si>
  <si>
    <t xml:space="preserve">1-go Maja </t>
  </si>
  <si>
    <t>C12a</t>
  </si>
  <si>
    <t xml:space="preserve">Grunwaldzka </t>
  </si>
  <si>
    <t>Ryn</t>
  </si>
  <si>
    <t xml:space="preserve">Kopernika </t>
  </si>
  <si>
    <t xml:space="preserve">Giżycko </t>
  </si>
  <si>
    <t>11-500</t>
  </si>
  <si>
    <t>11-520</t>
  </si>
  <si>
    <t>8kW</t>
  </si>
  <si>
    <t>19-500</t>
  </si>
  <si>
    <t>Gołdap</t>
  </si>
  <si>
    <t xml:space="preserve">Iława </t>
  </si>
  <si>
    <t xml:space="preserve">Wiejska </t>
  </si>
  <si>
    <t>Lubawa</t>
  </si>
  <si>
    <t>Zalewo</t>
  </si>
  <si>
    <t>Susz</t>
  </si>
  <si>
    <t>Kisielice</t>
  </si>
  <si>
    <t>1B</t>
  </si>
  <si>
    <t xml:space="preserve"> Piastowska </t>
  </si>
  <si>
    <t>14-240</t>
  </si>
  <si>
    <t xml:space="preserve">Daszyńskiego </t>
  </si>
  <si>
    <t xml:space="preserve"> 14-220</t>
  </si>
  <si>
    <t xml:space="preserve">29 stycznia </t>
  </si>
  <si>
    <t>14-200</t>
  </si>
  <si>
    <t>14-260</t>
  </si>
  <si>
    <t>14-230</t>
  </si>
  <si>
    <t>7kW</t>
  </si>
  <si>
    <t>Lidzbark Warmiński</t>
  </si>
  <si>
    <t>Orneta</t>
  </si>
  <si>
    <t>11-100</t>
  </si>
  <si>
    <t>11-130</t>
  </si>
  <si>
    <t xml:space="preserve">Warmińska </t>
  </si>
  <si>
    <t>Kwiatowa</t>
  </si>
  <si>
    <t>Mrągowo</t>
  </si>
  <si>
    <t>Mikołajki</t>
  </si>
  <si>
    <t xml:space="preserve">Wolności </t>
  </si>
  <si>
    <t>11-700</t>
  </si>
  <si>
    <t>11-730</t>
  </si>
  <si>
    <t xml:space="preserve">Nidzica </t>
  </si>
  <si>
    <t>13-100</t>
  </si>
  <si>
    <t>13-300</t>
  </si>
  <si>
    <t>garaż/konsumy</t>
  </si>
  <si>
    <t xml:space="preserve">Olecko </t>
  </si>
  <si>
    <t>19-400</t>
  </si>
  <si>
    <t>Zamkowa</t>
  </si>
  <si>
    <t>baza psów</t>
  </si>
  <si>
    <t xml:space="preserve">Partyzantów </t>
  </si>
  <si>
    <t>10-526</t>
  </si>
  <si>
    <t xml:space="preserve">Barcza </t>
  </si>
  <si>
    <t>11-042</t>
  </si>
  <si>
    <t>11-015</t>
  </si>
  <si>
    <t>11-320</t>
  </si>
  <si>
    <t>10-685</t>
  </si>
  <si>
    <t>11-010</t>
  </si>
  <si>
    <t>11-300</t>
  </si>
  <si>
    <t>11-040</t>
  </si>
  <si>
    <t>11-001</t>
  </si>
  <si>
    <t>11-036</t>
  </si>
  <si>
    <t xml:space="preserve">Purda </t>
  </si>
  <si>
    <t>11-030</t>
  </si>
  <si>
    <t>Barczewo</t>
  </si>
  <si>
    <t>Biskupiec</t>
  </si>
  <si>
    <t xml:space="preserve">Jeziorany </t>
  </si>
  <si>
    <t>Dobre Miasto</t>
  </si>
  <si>
    <t>Dywity</t>
  </si>
  <si>
    <t>Gietrzwałd</t>
  </si>
  <si>
    <t>Jonkowo</t>
  </si>
  <si>
    <t>Purda</t>
  </si>
  <si>
    <t>Olsztynek</t>
  </si>
  <si>
    <t xml:space="preserve">Mickiewicza </t>
  </si>
  <si>
    <t xml:space="preserve">Plac 1 Sierpnia </t>
  </si>
  <si>
    <t xml:space="preserve">Barczewskiego </t>
  </si>
  <si>
    <t xml:space="preserve">Lipowa </t>
  </si>
  <si>
    <t xml:space="preserve">Chopina </t>
  </si>
  <si>
    <t>96A</t>
  </si>
  <si>
    <t>Ostróda</t>
  </si>
  <si>
    <t>Morąg</t>
  </si>
  <si>
    <t>Gierzwałd</t>
  </si>
  <si>
    <t>Miłakowo</t>
  </si>
  <si>
    <t>Miłomłyn</t>
  </si>
  <si>
    <t>14-100</t>
  </si>
  <si>
    <t>14-300</t>
  </si>
  <si>
    <t>14-107</t>
  </si>
  <si>
    <t>14-310</t>
  </si>
  <si>
    <t>14-140</t>
  </si>
  <si>
    <t xml:space="preserve">Handlowa </t>
  </si>
  <si>
    <t xml:space="preserve">Stębark </t>
  </si>
  <si>
    <t xml:space="preserve">Twarda </t>
  </si>
  <si>
    <t>Pisz</t>
  </si>
  <si>
    <t>Biała Piska</t>
  </si>
  <si>
    <t>Ruciane Nida</t>
  </si>
  <si>
    <t>Orzysz</t>
  </si>
  <si>
    <t>12-200</t>
  </si>
  <si>
    <t>12-230</t>
  </si>
  <si>
    <t xml:space="preserve"> Mazurska</t>
  </si>
  <si>
    <t>12-220</t>
  </si>
  <si>
    <t xml:space="preserve"> 12-250</t>
  </si>
  <si>
    <t xml:space="preserve"> Armii Krajowej </t>
  </si>
  <si>
    <t xml:space="preserve">Armii Krajowej </t>
  </si>
  <si>
    <t xml:space="preserve"> Mickiewicza </t>
  </si>
  <si>
    <t xml:space="preserve">Ełcka </t>
  </si>
  <si>
    <t>Szczytno</t>
  </si>
  <si>
    <t>12-100</t>
  </si>
  <si>
    <t>Węgorzewo</t>
  </si>
  <si>
    <t>Jana Pawła II</t>
  </si>
  <si>
    <t>11-600</t>
  </si>
  <si>
    <t>Lelkowo</t>
  </si>
  <si>
    <t>14-521</t>
  </si>
  <si>
    <t>3,5kW</t>
  </si>
  <si>
    <t>11-440</t>
  </si>
  <si>
    <t>Reszel</t>
  </si>
  <si>
    <t>21kW</t>
  </si>
  <si>
    <t>Nowe Miasto Lubawskie</t>
  </si>
  <si>
    <t>11a</t>
  </si>
  <si>
    <t>19a</t>
  </si>
  <si>
    <t xml:space="preserve">Moniuszki </t>
  </si>
  <si>
    <t xml:space="preserve">Kolejowa </t>
  </si>
  <si>
    <t xml:space="preserve"> ENERGA OPERATOR S.A. 
Oddział w Toruniu</t>
  </si>
  <si>
    <t xml:space="preserve"> ENERGA OPERATOR S.A. 
Oddział w Olsztynie 
Rej. Szczytno</t>
  </si>
  <si>
    <t>Planowane miesięczne zużycie [kWh]</t>
  </si>
  <si>
    <t>Numer PPE 
(opcjonalnie)</t>
  </si>
  <si>
    <t>OSD                                                      (Operator Systemu 
Dystrybucyjnego)</t>
  </si>
  <si>
    <t>Opis punktu odbioru        (opcjonalnie)</t>
  </si>
  <si>
    <t>Moc umowna [kW]</t>
  </si>
  <si>
    <t>12,5kW</t>
  </si>
  <si>
    <t>17kW</t>
  </si>
  <si>
    <t>KPP DZIAŁDOWO - adres korespondencyjny do przesyłania rozliczeń: KPP DZIAŁDOWO ul. Grunwaldzka 8, 13-200 Działdowo</t>
  </si>
  <si>
    <t>KMP ELBLĄG - adres korespondencyjny do przesyłania rozliczeń: KMP ELBLĄG ul. Tysiąclecia 3, 82-300 Elbląg</t>
  </si>
  <si>
    <t>KPP EŁK - adres korespondencyjny do przesyłania: KPP EŁK Chopina 10, 19-300 Ełk</t>
  </si>
  <si>
    <t>KPP GIŻYCKO - adres korespondencyjny do przesyłania rozliczeń: KPP GIŻYCKO ul. 1 Maja 26, 11-500 Giżycko</t>
  </si>
  <si>
    <t>KPP IŁAWA - adres korespondencyjny do przesyłania rozliczeń: KPP IŁAWA ul. Wiejska 4, 14-200 Iława</t>
  </si>
  <si>
    <t>KPP KĘTRZYN - adres korespondencyjny do przesyłania rozliczeń: KPP KĘTRZYN ul. Wojska Polskiego 5, 11-400 Kętrzyn</t>
  </si>
  <si>
    <t>KPP LIDZBARK WARMIŃSKI - adres korespondencyjny do przesyłania rozliczeń: KPP LIDZBARK WARMIŃSKI ul. Warmińska 8, 11-100 Lidzbark Warmiński</t>
  </si>
  <si>
    <t>KPP MRĄGOWO - adres korespondencyjny do przesyłania rozliczeń: KPP MRĄGOWO ul. Wolności 2, 11-700 Mrągowo</t>
  </si>
  <si>
    <t>KPP NIDZICA - adres korespondencyjny do przesyłania rozliczeń: KPP NIDZICA ul. Mickiewicza 17, 13-100 Nidzica</t>
  </si>
  <si>
    <t>KPP NOWE MIASTO LUBAWSKIE - adres korespondencyjny: KPP NOWE MIASTO LUBAWSKIE ul. Grunwaldzka 6, 13-300 Nowe Miasto Lubawskie</t>
  </si>
  <si>
    <t>KPP OLECKO - adres korespondencyjny do przesyłania rozliczeń: KPP OLECKO ul. Zamkowa 1, 19-400 Olecko</t>
  </si>
  <si>
    <t>KPP PISZ - adres korespondencyjny do przesyłania rozliczeń: KPP PISZ ul. Armii Krajowej 1, 12-200 Pisz</t>
  </si>
  <si>
    <t>KPP WĘGORZEWO - adres korespondencyjny do przesyłania rozliczeń: KPP WĘGORZEWO ul. Jana Pawła II 39, 11-600 Węgorzewo</t>
  </si>
  <si>
    <t>KPP BRANIEWO - adres korespondencyjny do przesyłania rozliczeń: KPP BRANIEWO ul. Moniuszki 11a, 14-500 Braniewo</t>
  </si>
  <si>
    <t>KMP OLSZTYN - adres korespondencyjny do przesyłania rozliczeń: KMP OLSZTYN ul. Partyzantów 23, 10-526 Olsztyn</t>
  </si>
  <si>
    <t>KPP OSTRÓDA - adres korespondencyjny do przesyłania rozliczeń: KPP OSTRÓDA ul. Handlowa 6, 14-100 Ostróda</t>
  </si>
  <si>
    <t>PGE Lublin 
Oddział w Białymstoku</t>
  </si>
  <si>
    <t>warsztat, garaże</t>
  </si>
  <si>
    <t>39kW</t>
  </si>
  <si>
    <t>00053500</t>
  </si>
  <si>
    <t>00266640</t>
  </si>
  <si>
    <t>KPP GOŁDAP - adres korespondencyjny do przesyłania rozliczeń: KPP GOŁDAP uL. Mazurska 33 19-500 Gołdap</t>
  </si>
  <si>
    <t>od 28kW do 38kW</t>
  </si>
  <si>
    <t xml:space="preserve">Moc umowna w rozbiciu 
na poszczególne miesiące
 od 32 kW do 53 kW </t>
  </si>
  <si>
    <t>od 32kW do 53kW</t>
  </si>
  <si>
    <t>od 31kW do 45kW</t>
  </si>
  <si>
    <t>KWP W OLSZTYNIE - adres korespondencyjny do przesyłania rozliczeń: WYDZIAŁ INWESTYCJI I REMONTÓW ul. Pstrowskiego 3 bud 4, 10-049 Olsztyn</t>
  </si>
  <si>
    <t xml:space="preserve">Moc umowna wozbiciu 
na  poszczególne miesiące 
od 30 kW do 48 kW </t>
  </si>
  <si>
    <t xml:space="preserve">Moc umowna w rozbiciu 
na poszczególne miesiące 
od 31 kW do 45 kW </t>
  </si>
  <si>
    <t xml:space="preserve">Moc umowna w rozbiciu 
na poszczególne miesiące 25 kW </t>
  </si>
  <si>
    <t xml:space="preserve">Moc umowna w rozbiciu 
na poszczególne miesiące 
od 42 kW do 67 kW </t>
  </si>
  <si>
    <t>85kW</t>
  </si>
  <si>
    <t xml:space="preserve">Mazurska </t>
  </si>
  <si>
    <t>11-510</t>
  </si>
  <si>
    <t>Wydminy</t>
  </si>
  <si>
    <t>14kW</t>
  </si>
  <si>
    <t>Kolno</t>
  </si>
  <si>
    <t>11-311</t>
  </si>
  <si>
    <t>00124640</t>
  </si>
  <si>
    <t xml:space="preserve">biuro, </t>
  </si>
  <si>
    <t xml:space="preserve">Sikorskiego </t>
  </si>
  <si>
    <t>12a</t>
  </si>
  <si>
    <t>biuro,garaże</t>
  </si>
  <si>
    <t>Strażnicza</t>
  </si>
  <si>
    <t xml:space="preserve"> Gdańska</t>
  </si>
  <si>
    <t>14-400</t>
  </si>
  <si>
    <t>Pasłęk</t>
  </si>
  <si>
    <t>od 41kW do 66kW</t>
  </si>
  <si>
    <t>od 42kW do 67kW</t>
  </si>
  <si>
    <t>00004360</t>
  </si>
  <si>
    <t>01897937</t>
  </si>
  <si>
    <t>40 kW</t>
  </si>
  <si>
    <t>54048834</t>
  </si>
  <si>
    <t xml:space="preserve">Aleja 1 Maja </t>
  </si>
  <si>
    <t>Michała Kajki</t>
  </si>
  <si>
    <t>38/2</t>
  </si>
  <si>
    <t>KPP SZCZYTNO- adres korespondencyjny do przesyłania rozliczeń: KPP SZCZYTNO, ul. Piłsudskiego 39, 12-100 Szczytno</t>
  </si>
  <si>
    <t>16,5kW</t>
  </si>
  <si>
    <t>590243862005377131</t>
  </si>
  <si>
    <t>590243861004624949</t>
  </si>
  <si>
    <t>590243862005233581</t>
  </si>
  <si>
    <t>590243822002651061</t>
  </si>
  <si>
    <t>590243822002648405</t>
  </si>
  <si>
    <t>00054488</t>
  </si>
  <si>
    <t>590243822002574018</t>
  </si>
  <si>
    <t>590243822002529308</t>
  </si>
  <si>
    <t>590243876030820418</t>
  </si>
  <si>
    <t>590243876030391239</t>
  </si>
  <si>
    <t>02696636</t>
  </si>
  <si>
    <t>590243866005880189</t>
  </si>
  <si>
    <t>590243866005878896</t>
  </si>
  <si>
    <t>590243866005846772</t>
  </si>
  <si>
    <t>590243823003439306</t>
  </si>
  <si>
    <t>590243823003675377</t>
  </si>
  <si>
    <t>590243861004725875</t>
  </si>
  <si>
    <t>590243861004993106</t>
  </si>
  <si>
    <t>590243895023892461</t>
  </si>
  <si>
    <t>02756893</t>
  </si>
  <si>
    <t>590243864001444503</t>
  </si>
  <si>
    <t>590243864001542582</t>
  </si>
  <si>
    <t>590243864001660613</t>
  </si>
  <si>
    <t>590243864001709015</t>
  </si>
  <si>
    <t>590243864001340287</t>
  </si>
  <si>
    <t>590243865001989414</t>
  </si>
  <si>
    <t>590243863001018325</t>
  </si>
  <si>
    <t>590243863000043830</t>
  </si>
  <si>
    <t>590243863000492256</t>
  </si>
  <si>
    <t>590243863000670845</t>
  </si>
  <si>
    <t>590243865001942921</t>
  </si>
  <si>
    <t>590243862005469287</t>
  </si>
  <si>
    <t>590243862005475783</t>
  </si>
  <si>
    <t>590243863000670791</t>
  </si>
  <si>
    <t>590243864001612865</t>
  </si>
  <si>
    <t>590243863000652209</t>
  </si>
  <si>
    <t>590243863000785310</t>
  </si>
  <si>
    <t>590243864001660590</t>
  </si>
  <si>
    <t>590243861005116542</t>
  </si>
  <si>
    <t>590243822002416356</t>
  </si>
  <si>
    <t>590243862005396330</t>
  </si>
  <si>
    <t>590243865001869617</t>
  </si>
  <si>
    <t>KPP BARTOSZYCE - adres korespondencyjny do przesyłania rozliczeń: KPP BARTOSZYCE ul. Kardynała Stefana Wyszyńskiego 28, 11-200 Bartoszyce</t>
  </si>
  <si>
    <t>590243821003981559</t>
  </si>
  <si>
    <t>590243821004115762</t>
  </si>
  <si>
    <t>590243821004431596</t>
  </si>
  <si>
    <t>590243821003799840</t>
  </si>
  <si>
    <t>590243821003978849</t>
  </si>
  <si>
    <t>agregat</t>
  </si>
  <si>
    <t xml:space="preserve"> ENERGA OPERATOR S.A. 
Oddział w Olsztynie</t>
  </si>
  <si>
    <t xml:space="preserve"> ENERGA OPERATOR  S.A.  
Oddział w Elblągu                       
Rej.  Braniewo</t>
  </si>
  <si>
    <t xml:space="preserve"> ENERGA OPERATOR S.A. 
Oddział w Płocku</t>
  </si>
  <si>
    <t xml:space="preserve"> ENERGA OPERATOR  S.A.  
Oddział w Elblągu                        </t>
  </si>
  <si>
    <t xml:space="preserve"> ENERGA OPERATOR S.A. 
Oddział w Olsztynie
Rej.Iława</t>
  </si>
  <si>
    <t xml:space="preserve"> ENERGA OPERATOR S.A.  
Oddział w Olsztynie                     
Rej. Kętrzyn</t>
  </si>
  <si>
    <t xml:space="preserve"> ENERGA OPERATOR S.A.  
Oddział w Olsztynie                    
Rej. Lidzbark Warmiński</t>
  </si>
  <si>
    <t xml:space="preserve"> ENERGA OPERATOR S.A. 
\Oddział w Olsztynie 
Rej. Ostróda</t>
  </si>
  <si>
    <t>13.</t>
  </si>
  <si>
    <t>14.</t>
  </si>
  <si>
    <t>15.</t>
  </si>
  <si>
    <t>17.</t>
  </si>
  <si>
    <t>18.</t>
  </si>
  <si>
    <t>19.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</si>
  <si>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</si>
  <si>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</si>
  <si>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</si>
  <si>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</si>
  <si>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</si>
  <si>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</si>
  <si>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</si>
  <si>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</si>
  <si>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</si>
  <si>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</si>
  <si>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</si>
  <si>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</si>
  <si>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</si>
  <si>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</si>
  <si>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</si>
  <si>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37.</t>
  </si>
  <si>
    <t>38.</t>
  </si>
  <si>
    <t>39.</t>
  </si>
  <si>
    <t>40.</t>
  </si>
  <si>
    <t>41.</t>
  </si>
  <si>
    <t>42.</t>
  </si>
  <si>
    <t>43.</t>
  </si>
  <si>
    <t>Komenda Wojewódzka 
Policji w Olsztynie</t>
  </si>
  <si>
    <t>ul. Partyzantów 6/8 
10-521 Olsztyn</t>
  </si>
  <si>
    <t>Komenda Wojewódzka
 Policji w Olsztynie</t>
  </si>
  <si>
    <t>ul. Partyzantów 6/
10-521 Olsztyn</t>
  </si>
  <si>
    <t>ul. Partyzantów 6/8
 10-521 Olsztyn</t>
  </si>
  <si>
    <t>Planowane roczne zużycie [kWh]</t>
  </si>
  <si>
    <t>590243822042370090</t>
  </si>
  <si>
    <t>0011 4755</t>
  </si>
  <si>
    <r>
      <t xml:space="preserve">Miesięczne szacowane zużycie: 
</t>
    </r>
    <r>
      <rPr>
        <sz val="9"/>
        <rFont val="Arial"/>
        <family val="2"/>
        <charset val="238"/>
      </rPr>
      <t>w szczycie - 4 000 kWh
poza szczytem - 8 500 kWh</t>
    </r>
  </si>
  <si>
    <r>
      <t xml:space="preserve">Miesięczne szacowane zużycie: 
</t>
    </r>
    <r>
      <rPr>
        <sz val="9"/>
        <rFont val="Arial"/>
        <family val="2"/>
        <charset val="238"/>
      </rPr>
      <t>w szczycie - 1000 kWh
poza szczytem - 2500 kWh</t>
    </r>
  </si>
  <si>
    <r>
      <t xml:space="preserve">Miesięczne szacowane zużycie: 
</t>
    </r>
    <r>
      <rPr>
        <sz val="9"/>
        <rFont val="Arial"/>
        <family val="2"/>
        <charset val="238"/>
      </rPr>
      <t>w szczycie - 700 kWh
poza szczytem - 1000 kWh</t>
    </r>
  </si>
  <si>
    <t>taryfa</t>
  </si>
  <si>
    <t>Tarem taryfa  C</t>
  </si>
  <si>
    <t>Tarem taryfa  G</t>
  </si>
  <si>
    <t>Razem</t>
  </si>
  <si>
    <t>Wartość szacunkowa zamówienia</t>
  </si>
  <si>
    <t>całkowite zuż. (kWh)</t>
  </si>
  <si>
    <t>Miesięczne</t>
  </si>
  <si>
    <t>Roczne</t>
  </si>
  <si>
    <t>w tym taryfa G</t>
  </si>
  <si>
    <t>w tym taryfa C</t>
  </si>
  <si>
    <t xml:space="preserve">brutto </t>
  </si>
  <si>
    <t>wartość zamówienia brutto (zł)</t>
  </si>
  <si>
    <t>wartość zamówienia netto(zł)</t>
  </si>
  <si>
    <t>wartość euro</t>
  </si>
  <si>
    <t xml:space="preserve">wartość podatku VAT </t>
  </si>
  <si>
    <t>szacunkowa cena  za 1kWh- Cena została oszacowana na podstawie taryf obowiązujących w 2022r w PGE Obrót oraz Energa Obrót  oraz w oparciu o informacje zaczerpniete ze stron internetowych:- www.cire.pl - Centrum Informacji o Rynku Energii oraz www.enerad.pl- Porównywarka cen prądu – kalkulator cen prądu Enerator. Uwzględniono również inflacyjny wskaźnik wzrostu ceny  o 111 %).</t>
  </si>
  <si>
    <t xml:space="preserve">biuro </t>
  </si>
  <si>
    <t>Osińskiego</t>
  </si>
  <si>
    <t>55.</t>
  </si>
  <si>
    <t>56.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</si>
  <si>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</si>
  <si>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</si>
  <si>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</si>
  <si>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</si>
  <si>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</si>
  <si>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</si>
  <si>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</si>
  <si>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</si>
  <si>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</si>
  <si>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</si>
  <si>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</si>
  <si>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</si>
  <si>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71.</t>
  </si>
  <si>
    <t>72.</t>
  </si>
  <si>
    <t>73.</t>
  </si>
  <si>
    <t>Armii Krajowej</t>
  </si>
  <si>
    <t>4A/10</t>
  </si>
  <si>
    <t>Giżycko</t>
  </si>
  <si>
    <t>lokal mieszkalny</t>
  </si>
  <si>
    <t>44.</t>
  </si>
  <si>
    <t>45.</t>
  </si>
  <si>
    <t>46.</t>
  </si>
  <si>
    <t>47.</t>
  </si>
  <si>
    <t>48.</t>
  </si>
  <si>
    <t>49.</t>
  </si>
  <si>
    <t>50.</t>
  </si>
  <si>
    <t>52.</t>
  </si>
  <si>
    <t>53.</t>
  </si>
  <si>
    <t>54.</t>
  </si>
  <si>
    <t>75.</t>
  </si>
  <si>
    <t xml:space="preserve">Wyceny dokonano na podstawie rozeznania rynku w dniu 30.12.2022r </t>
  </si>
  <si>
    <t xml:space="preserve">Załącznik nr 2 Podstawa i sposób szacowania wartości zamówienia </t>
  </si>
  <si>
    <t>590543510401218523</t>
  </si>
  <si>
    <t>590543510400293545</t>
  </si>
  <si>
    <t>590543510400588269</t>
  </si>
  <si>
    <t>590543510400293538</t>
  </si>
  <si>
    <t>590543510400002475</t>
  </si>
  <si>
    <t>590543510400538660</t>
  </si>
  <si>
    <t>16 kW</t>
  </si>
  <si>
    <t>590543510400869177</t>
  </si>
  <si>
    <t>590543510401306473</t>
  </si>
  <si>
    <t>590543510401395323</t>
  </si>
  <si>
    <t>G11</t>
  </si>
  <si>
    <t>590543510401570089</t>
  </si>
  <si>
    <t>590543510401306459</t>
  </si>
  <si>
    <t>590543510400145868</t>
  </si>
  <si>
    <t>590543510401306442</t>
  </si>
  <si>
    <t>590543510401134021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</si>
  <si>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</si>
  <si>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</si>
  <si>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</si>
  <si>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</si>
  <si>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</si>
  <si>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</si>
  <si>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</si>
  <si>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</si>
  <si>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</si>
  <si>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</si>
  <si>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51.</t>
  </si>
  <si>
    <t>70.</t>
  </si>
  <si>
    <t>74.</t>
  </si>
  <si>
    <t>76.</t>
  </si>
  <si>
    <t>77.</t>
  </si>
  <si>
    <t>79.</t>
  </si>
  <si>
    <t>590243863043374700</t>
  </si>
  <si>
    <t>Ogrodowa</t>
  </si>
  <si>
    <t>dz. 41/3</t>
  </si>
  <si>
    <t>dz. 134/2</t>
  </si>
  <si>
    <t>12/13</t>
  </si>
  <si>
    <t>35kW</t>
  </si>
  <si>
    <t>590543510400988854</t>
  </si>
  <si>
    <t>590543510401001255</t>
  </si>
  <si>
    <t>Dąbrowszczaków</t>
  </si>
  <si>
    <t>590243863000416801</t>
  </si>
  <si>
    <t>88082519</t>
  </si>
  <si>
    <t>45kW</t>
  </si>
  <si>
    <t>laboratorium</t>
  </si>
  <si>
    <t>Lubelska</t>
  </si>
  <si>
    <t>10-408</t>
  </si>
  <si>
    <t>C23</t>
  </si>
  <si>
    <t>590243863000902717</t>
  </si>
  <si>
    <t>50642634</t>
  </si>
  <si>
    <t>od 35kW do 43kW</t>
  </si>
  <si>
    <t>Partyzantów</t>
  </si>
  <si>
    <t>6/8</t>
  </si>
  <si>
    <t>10-521</t>
  </si>
  <si>
    <t>590243863000328180</t>
  </si>
  <si>
    <t>od 72kW do 100kW</t>
  </si>
  <si>
    <t>Pstrowskiego</t>
  </si>
  <si>
    <t>10-049</t>
  </si>
  <si>
    <t>B23</t>
  </si>
  <si>
    <t>590243863043550074</t>
  </si>
  <si>
    <t>7020068</t>
  </si>
  <si>
    <t>od 160kW do 270kW</t>
  </si>
  <si>
    <t>Borowa</t>
  </si>
  <si>
    <t>10-424</t>
  </si>
  <si>
    <t>590243863000161572</t>
  </si>
  <si>
    <t>kompleks sportowy</t>
  </si>
  <si>
    <t>10-575</t>
  </si>
  <si>
    <t>590243863000359917</t>
  </si>
  <si>
    <t>od 20kW do 25kW</t>
  </si>
  <si>
    <t>lokal mieszk.</t>
  </si>
  <si>
    <t>Okulickiego</t>
  </si>
  <si>
    <t>6/30</t>
  </si>
  <si>
    <t>10-693</t>
  </si>
  <si>
    <t>590243863000505383</t>
  </si>
  <si>
    <t>6/20</t>
  </si>
  <si>
    <t>590243863000112598</t>
  </si>
  <si>
    <t>stacja przekaźnikowa</t>
  </si>
  <si>
    <t>Góra Maślana</t>
  </si>
  <si>
    <t>82-316</t>
  </si>
  <si>
    <t>Milejewo</t>
  </si>
  <si>
    <t>590243821004019893</t>
  </si>
  <si>
    <t>izba dziecka</t>
  </si>
  <si>
    <t xml:space="preserve">Borowa </t>
  </si>
  <si>
    <t>9A</t>
  </si>
  <si>
    <t>590243863001013917</t>
  </si>
  <si>
    <t xml:space="preserve">Moc umowna w rozbiciu 
na poszczególne miesiące 45 kW </t>
  </si>
  <si>
    <t xml:space="preserve">Moc umowna w rozbiciu 
na poszczególne miesiące 
od 35 kW do 43 kW </t>
  </si>
  <si>
    <t xml:space="preserve">Moc umowna w rozbiciu 
na poszczególne miesiące 
od  72 kW do 100 kW </t>
  </si>
  <si>
    <t xml:space="preserve">Moc umowna w rozbiciu 
na poszczególne miesiące 
od 160 kW do 270 kW </t>
  </si>
  <si>
    <t>Szkolna</t>
  </si>
  <si>
    <t>590543510400293569</t>
  </si>
  <si>
    <t>590543510400293521</t>
  </si>
  <si>
    <t>57.</t>
  </si>
  <si>
    <t>maszt</t>
  </si>
  <si>
    <t>Bartąg</t>
  </si>
  <si>
    <t>kamera</t>
  </si>
  <si>
    <t>Bartąska</t>
  </si>
  <si>
    <t>dz. 1-285/4</t>
  </si>
  <si>
    <t>2kW</t>
  </si>
  <si>
    <t>3kW</t>
  </si>
  <si>
    <t>10-687</t>
  </si>
  <si>
    <t>11.</t>
  </si>
  <si>
    <t>80.</t>
  </si>
  <si>
    <t>Jagiellońska</t>
  </si>
  <si>
    <t>78F</t>
  </si>
  <si>
    <t>10-357</t>
  </si>
  <si>
    <t>4A/3</t>
  </si>
  <si>
    <t>100kW</t>
  </si>
  <si>
    <t>Gizewiusza</t>
  </si>
  <si>
    <t>dz.4-203/7</t>
  </si>
  <si>
    <t>ENERGA OPERATOR S.A Oddział w Olsztynie</t>
  </si>
  <si>
    <t>Witosa</t>
  </si>
  <si>
    <t>10-688</t>
  </si>
  <si>
    <t>CENTRALNE BIURO ZWALCZANIA CYBERPRZESTĘPCZOŚCI - adres korespondencyjny do przesyłania rozliczeń : WYDZIAŁ INWESTYCJI I REMONTÓW ul. Pstrowskiego 3 bud 4, 10-049 Olsztyn</t>
  </si>
  <si>
    <t>dz. 126/7</t>
  </si>
  <si>
    <t>12.</t>
  </si>
  <si>
    <t>16.</t>
  </si>
  <si>
    <t>20.</t>
  </si>
  <si>
    <t>78.</t>
  </si>
  <si>
    <t>81.</t>
  </si>
  <si>
    <t>36.</t>
  </si>
  <si>
    <t>Załącznik nr 10 - Opis przedmiotu zamówienia</t>
  </si>
  <si>
    <t xml:space="preserve">Moc umowna w rozbiciu 
na poszczególne miesiące 
od 41 kW do 66 kW </t>
  </si>
  <si>
    <t xml:space="preserve">ENERGA OPERATOR S.A. 
Oddział w Olsztynie
Rej.Lidzbark Warmiński </t>
  </si>
  <si>
    <t>Planowane oddanie obiektu w 2026 r.</t>
  </si>
  <si>
    <r>
      <rPr>
        <sz val="9"/>
        <rFont val="Arial"/>
        <family val="2"/>
        <charset val="238"/>
      </rPr>
      <t>Planowane oddanie obiektu w 2026 r</t>
    </r>
    <r>
      <rPr>
        <sz val="10"/>
        <rFont val="Times New Roman"/>
        <family val="1"/>
        <charset val="238"/>
      </rPr>
      <t>.</t>
    </r>
  </si>
  <si>
    <t>od 30kW do 48kW</t>
  </si>
  <si>
    <t xml:space="preserve">Moc umowna w rozbiciu na poszczególne miesiące od 20 kW do 25 kW. W trakcie procedowania zmiana taryfy na C11, moc umowna w rozbiciu na poszczególne miesiące od 20 kW do 25kW. </t>
  </si>
  <si>
    <t>W trakcie procedowania zmiana taryfy na C11, moc umowna w rozbiciu na poszczególne miesiące od 25 kW do 30 kW.</t>
  </si>
  <si>
    <t xml:space="preserve">Moc umowna w rozbiciu na poszczególne miesiące od  28 kW do 38 kW. W trakcie procedowania zmiana taryfy na C11, moc umowna w rozbiciu na poszczególne miesiące od 25 kW do 31 kW.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</si>
</sst>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[$-415]General"/>
    <numFmt numFmtId="166" formatCode="[$-415]#,##0"/>
    <numFmt numFmtId="167" formatCode="#,##0.00\ &quot;zł&quot;"/>
    <numFmt numFmtId="168" formatCode="#,##0\ _z_ł"/>
  </numFmts>
  <fonts count="22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Times New Roman CE"/>
      <family val="1"/>
      <charset val="238"/>
    </font>
    <font>
      <sz val="10"/>
      <name val="Times New Roman"/>
      <family val="1"/>
      <charset val="238"/>
    </font>
    <font>
      <sz val="9"/>
      <name val="Arial"/>
      <family val="2"/>
      <charset val="238"/>
    </font>
    <font>
      <sz val="10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u/>
      <sz val="9"/>
      <name val="Arial"/>
      <family val="2"/>
      <charset val="238"/>
    </font>
    <font>
      <sz val="10"/>
      <color rgb="FF000000"/>
      <name val="Arial1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u/>
      <sz val="12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Times New Roman"/>
      <family val="1"/>
      <charset val="238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name val="Arial1"/>
      <charset val="238"/>
    </font>
    <font>
      <sz val="11"/>
      <color theme="1"/>
      <name val="Calibri"/>
      <family val="2"/>
      <charset val="1"/>
    </font>
    <font>
      <sz val="10"/>
      <name val="Times New Roman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FF"/>
        <bgColor rgb="FFEEECE1"/>
      </patternFill>
    </fill>
    <fill>
      <patternFill patternType="solid">
        <fgColor rgb="FFFF99CC"/>
        <bgColor indexed="64"/>
      </patternFill>
    </fill>
    <fill>
      <patternFill patternType="solid">
        <fgColor theme="0"/>
        <bgColor rgb="FF99FF66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EEECE1"/>
      </patternFill>
    </fill>
    <fill>
      <patternFill patternType="solid">
        <fgColor rgb="FFCCFFFF"/>
        <bgColor rgb="FF7FFF00"/>
      </patternFill>
    </fill>
    <fill>
      <patternFill patternType="solid">
        <fgColor theme="0"/>
        <bgColor rgb="FF7FFF00"/>
      </patternFill>
    </fill>
    <fill>
      <patternFill patternType="solid">
        <fgColor theme="0"/>
        <bgColor rgb="FF99CC00"/>
      </patternFill>
    </fill>
    <fill>
      <patternFill patternType="solid">
        <fgColor theme="0"/>
        <bgColor rgb="FF00CC00"/>
      </patternFill>
    </fill>
    <fill>
      <patternFill patternType="solid">
        <fgColor theme="0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CC0000"/>
      </patternFill>
    </fill>
    <fill>
      <patternFill patternType="solid">
        <fgColor rgb="FFFFFF00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66"/>
        <bgColor rgb="FFFFFFCC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</borders>
  <cellStyleXfs count="7">
    <xf numFmtId="0" fontId="0" fillId="0" borderId="0"/>
    <xf numFmtId="165" fontId="11" fillId="0" borderId="0" applyBorder="0" applyProtection="0"/>
    <xf numFmtId="0" fontId="17" fillId="0" borderId="0"/>
    <xf numFmtId="0" fontId="3" fillId="0" borderId="0"/>
    <xf numFmtId="0" fontId="18" fillId="0" borderId="0"/>
    <xf numFmtId="0" fontId="11" fillId="0" borderId="0" applyBorder="0" applyProtection="0"/>
    <xf numFmtId="0" fontId="20" fillId="0" borderId="0"/>
  </cellStyleXfs>
  <cellXfs count="285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Fill="1"/>
    <xf numFmtId="0" fontId="2" fillId="0" borderId="0" xfId="0" applyFont="1" applyFill="1" applyAlignment="1">
      <alignment vertical="center"/>
    </xf>
    <xf numFmtId="0" fontId="0" fillId="0" borderId="0" xfId="0" applyAlignment="1"/>
    <xf numFmtId="0" fontId="0" fillId="0" borderId="0" xfId="0" applyBorder="1" applyAlignment="1"/>
    <xf numFmtId="0" fontId="0" fillId="0" borderId="0" xfId="0" applyFill="1" applyAlignment="1"/>
    <xf numFmtId="0" fontId="3" fillId="0" borderId="0" xfId="0" applyFont="1" applyAlignment="1"/>
    <xf numFmtId="49" fontId="0" fillId="0" borderId="0" xfId="0" applyNumberFormat="1" applyAlignment="1">
      <alignment horizontal="center" vertical="center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0" fillId="2" borderId="0" xfId="0" applyFill="1" applyAlignment="1"/>
    <xf numFmtId="3" fontId="3" fillId="0" borderId="0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6" borderId="0" xfId="0" applyFill="1" applyAlignment="1"/>
    <xf numFmtId="3" fontId="6" fillId="3" borderId="1" xfId="0" applyNumberFormat="1" applyFont="1" applyFill="1" applyBorder="1" applyAlignment="1">
      <alignment horizontal="center" wrapText="1"/>
    </xf>
    <xf numFmtId="0" fontId="6" fillId="3" borderId="1" xfId="0" applyFont="1" applyFill="1" applyBorder="1" applyAlignment="1"/>
    <xf numFmtId="3" fontId="6" fillId="7" borderId="1" xfId="0" applyNumberFormat="1" applyFont="1" applyFill="1" applyBorder="1" applyAlignment="1">
      <alignment horizontal="center" wrapText="1"/>
    </xf>
    <xf numFmtId="0" fontId="6" fillId="7" borderId="1" xfId="0" applyFont="1" applyFill="1" applyBorder="1" applyAlignment="1">
      <alignment horizontal="center" wrapText="1"/>
    </xf>
    <xf numFmtId="0" fontId="6" fillId="7" borderId="1" xfId="0" applyFont="1" applyFill="1" applyBorder="1" applyAlignment="1"/>
    <xf numFmtId="0" fontId="3" fillId="0" borderId="1" xfId="0" applyFont="1" applyBorder="1" applyAlignment="1">
      <alignment horizontal="center" wrapText="1"/>
    </xf>
    <xf numFmtId="3" fontId="6" fillId="6" borderId="0" xfId="0" applyNumberFormat="1" applyFont="1" applyFill="1" applyBorder="1" applyAlignment="1">
      <alignment horizontal="center" wrapText="1"/>
    </xf>
    <xf numFmtId="0" fontId="6" fillId="6" borderId="0" xfId="0" applyFont="1" applyFill="1" applyBorder="1" applyAlignment="1">
      <alignment horizontal="center" wrapText="1"/>
    </xf>
    <xf numFmtId="0" fontId="6" fillId="6" borderId="0" xfId="0" applyFont="1" applyFill="1" applyBorder="1" applyAlignment="1"/>
    <xf numFmtId="0" fontId="6" fillId="3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3" fontId="3" fillId="6" borderId="1" xfId="0" applyNumberFormat="1" applyFont="1" applyFill="1" applyBorder="1" applyAlignment="1">
      <alignment horizontal="center" wrapText="1"/>
    </xf>
    <xf numFmtId="0" fontId="3" fillId="6" borderId="1" xfId="0" applyFont="1" applyFill="1" applyBorder="1" applyAlignment="1">
      <alignment horizontal="center" wrapText="1"/>
    </xf>
    <xf numFmtId="0" fontId="3" fillId="6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6" borderId="1" xfId="0" applyNumberFormat="1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49" fontId="3" fillId="6" borderId="1" xfId="0" applyNumberFormat="1" applyFont="1" applyFill="1" applyBorder="1" applyAlignment="1">
      <alignment horizontal="center"/>
    </xf>
    <xf numFmtId="0" fontId="3" fillId="6" borderId="1" xfId="0" applyNumberFormat="1" applyFont="1" applyFill="1" applyBorder="1" applyAlignment="1">
      <alignment horizontal="center"/>
    </xf>
    <xf numFmtId="3" fontId="6" fillId="7" borderId="1" xfId="0" applyNumberFormat="1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/>
    <xf numFmtId="2" fontId="3" fillId="0" borderId="1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6" fillId="3" borderId="5" xfId="0" applyFont="1" applyFill="1" applyBorder="1" applyAlignment="1">
      <alignment horizontal="center" wrapText="1"/>
    </xf>
    <xf numFmtId="0" fontId="6" fillId="3" borderId="5" xfId="0" applyFont="1" applyFill="1" applyBorder="1" applyAlignment="1"/>
    <xf numFmtId="0" fontId="3" fillId="0" borderId="5" xfId="0" applyFont="1" applyBorder="1" applyAlignment="1">
      <alignment horizontal="center" wrapText="1"/>
    </xf>
    <xf numFmtId="3" fontId="3" fillId="0" borderId="5" xfId="0" applyNumberFormat="1" applyFont="1" applyFill="1" applyBorder="1" applyAlignment="1">
      <alignment horizontal="center"/>
    </xf>
    <xf numFmtId="0" fontId="0" fillId="8" borderId="0" xfId="0" applyFill="1"/>
    <xf numFmtId="164" fontId="3" fillId="6" borderId="5" xfId="0" quotePrefix="1" applyNumberFormat="1" applyFont="1" applyFill="1" applyBorder="1" applyAlignment="1">
      <alignment horizontal="center"/>
    </xf>
    <xf numFmtId="0" fontId="0" fillId="9" borderId="1" xfId="0" applyNumberFormat="1" applyFont="1" applyFill="1" applyBorder="1" applyAlignment="1">
      <alignment horizontal="center"/>
    </xf>
    <xf numFmtId="49" fontId="3" fillId="6" borderId="7" xfId="0" applyNumberFormat="1" applyFont="1" applyFill="1" applyBorder="1" applyAlignment="1">
      <alignment horizontal="center"/>
    </xf>
    <xf numFmtId="0" fontId="3" fillId="10" borderId="1" xfId="0" applyFont="1" applyFill="1" applyBorder="1" applyAlignment="1">
      <alignment horizontal="center"/>
    </xf>
    <xf numFmtId="0" fontId="0" fillId="6" borderId="0" xfId="0" applyFill="1"/>
    <xf numFmtId="0" fontId="0" fillId="6" borderId="1" xfId="0" applyNumberFormat="1" applyFont="1" applyFill="1" applyBorder="1" applyAlignment="1">
      <alignment horizontal="center"/>
    </xf>
    <xf numFmtId="3" fontId="3" fillId="13" borderId="1" xfId="0" applyNumberFormat="1" applyFont="1" applyFill="1" applyBorder="1" applyAlignment="1">
      <alignment horizontal="center"/>
    </xf>
    <xf numFmtId="49" fontId="3" fillId="6" borderId="1" xfId="0" applyNumberFormat="1" applyFont="1" applyFill="1" applyBorder="1" applyAlignment="1">
      <alignment horizontal="center" wrapText="1"/>
    </xf>
    <xf numFmtId="49" fontId="3" fillId="14" borderId="1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vertical="center"/>
    </xf>
    <xf numFmtId="4" fontId="7" fillId="0" borderId="8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4" fontId="0" fillId="0" borderId="0" xfId="0" applyNumberFormat="1" applyFill="1" applyAlignment="1"/>
    <xf numFmtId="4" fontId="0" fillId="0" borderId="0" xfId="0" applyNumberFormat="1" applyFill="1"/>
    <xf numFmtId="4" fontId="2" fillId="0" borderId="0" xfId="0" applyNumberFormat="1" applyFont="1" applyFill="1" applyAlignment="1">
      <alignment vertical="center"/>
    </xf>
    <xf numFmtId="4" fontId="0" fillId="0" borderId="0" xfId="0" applyNumberFormat="1" applyFill="1" applyBorder="1"/>
    <xf numFmtId="4" fontId="0" fillId="0" borderId="0" xfId="0" applyNumberFormat="1" applyFill="1" applyBorder="1" applyAlignment="1"/>
    <xf numFmtId="3" fontId="0" fillId="0" borderId="0" xfId="0" applyNumberFormat="1" applyAlignment="1">
      <alignment vertical="center"/>
    </xf>
    <xf numFmtId="0" fontId="2" fillId="4" borderId="14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/>
    <xf numFmtId="49" fontId="3" fillId="6" borderId="20" xfId="0" applyNumberFormat="1" applyFont="1" applyFill="1" applyBorder="1" applyAlignment="1">
      <alignment horizontal="center"/>
    </xf>
    <xf numFmtId="0" fontId="3" fillId="6" borderId="20" xfId="0" applyNumberFormat="1" applyFont="1" applyFill="1" applyBorder="1" applyAlignment="1">
      <alignment horizontal="center"/>
    </xf>
    <xf numFmtId="3" fontId="3" fillId="6" borderId="20" xfId="0" applyNumberFormat="1" applyFont="1" applyFill="1" applyBorder="1" applyAlignment="1">
      <alignment horizontal="center"/>
    </xf>
    <xf numFmtId="0" fontId="9" fillId="6" borderId="20" xfId="0" applyNumberFormat="1" applyFont="1" applyFill="1" applyBorder="1" applyAlignment="1">
      <alignment horizontal="center"/>
    </xf>
    <xf numFmtId="0" fontId="8" fillId="3" borderId="20" xfId="0" applyFont="1" applyFill="1" applyBorder="1" applyAlignment="1"/>
    <xf numFmtId="0" fontId="3" fillId="6" borderId="20" xfId="0" applyFont="1" applyFill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0" fontId="14" fillId="0" borderId="0" xfId="0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3" fontId="4" fillId="0" borderId="22" xfId="0" applyNumberFormat="1" applyFont="1" applyBorder="1" applyAlignment="1">
      <alignment horizontal="center"/>
    </xf>
    <xf numFmtId="0" fontId="0" fillId="0" borderId="0" xfId="0" applyBorder="1" applyAlignment="1">
      <alignment vertical="center"/>
    </xf>
    <xf numFmtId="167" fontId="2" fillId="0" borderId="0" xfId="0" applyNumberFormat="1" applyFont="1" applyBorder="1" applyAlignment="1">
      <alignment vertical="center"/>
    </xf>
    <xf numFmtId="167" fontId="2" fillId="0" borderId="0" xfId="0" applyNumberFormat="1" applyFont="1" applyBorder="1"/>
    <xf numFmtId="0" fontId="2" fillId="0" borderId="0" xfId="0" applyFont="1" applyBorder="1"/>
    <xf numFmtId="0" fontId="3" fillId="0" borderId="0" xfId="0" applyFont="1" applyBorder="1"/>
    <xf numFmtId="0" fontId="6" fillId="3" borderId="22" xfId="0" applyFont="1" applyFill="1" applyBorder="1" applyAlignment="1">
      <alignment horizontal="center" wrapText="1"/>
    </xf>
    <xf numFmtId="0" fontId="6" fillId="3" borderId="22" xfId="0" applyFont="1" applyFill="1" applyBorder="1" applyAlignment="1"/>
    <xf numFmtId="49" fontId="3" fillId="6" borderId="22" xfId="0" applyNumberFormat="1" applyFont="1" applyFill="1" applyBorder="1" applyAlignment="1">
      <alignment horizontal="center"/>
    </xf>
    <xf numFmtId="0" fontId="9" fillId="6" borderId="22" xfId="0" applyNumberFormat="1" applyFont="1" applyFill="1" applyBorder="1" applyAlignment="1">
      <alignment horizontal="center"/>
    </xf>
    <xf numFmtId="3" fontId="3" fillId="6" borderId="22" xfId="0" applyNumberFormat="1" applyFont="1" applyFill="1" applyBorder="1" applyAlignment="1">
      <alignment horizontal="center"/>
    </xf>
    <xf numFmtId="0" fontId="3" fillId="6" borderId="22" xfId="0" applyFont="1" applyFill="1" applyBorder="1" applyAlignment="1">
      <alignment horizontal="center"/>
    </xf>
    <xf numFmtId="0" fontId="3" fillId="6" borderId="20" xfId="0" applyFont="1" applyFill="1" applyBorder="1" applyAlignment="1">
      <alignment horizontal="center" wrapText="1"/>
    </xf>
    <xf numFmtId="49" fontId="3" fillId="15" borderId="1" xfId="0" applyNumberFormat="1" applyFont="1" applyFill="1" applyBorder="1" applyAlignment="1">
      <alignment horizontal="center"/>
    </xf>
    <xf numFmtId="3" fontId="3" fillId="15" borderId="1" xfId="0" applyNumberFormat="1" applyFont="1" applyFill="1" applyBorder="1" applyAlignment="1">
      <alignment horizontal="center"/>
    </xf>
    <xf numFmtId="0" fontId="3" fillId="15" borderId="1" xfId="0" applyFont="1" applyFill="1" applyBorder="1" applyAlignment="1">
      <alignment horizontal="center"/>
    </xf>
    <xf numFmtId="4" fontId="3" fillId="6" borderId="1" xfId="0" applyNumberFormat="1" applyFont="1" applyFill="1" applyBorder="1" applyAlignment="1">
      <alignment horizontal="center" wrapText="1"/>
    </xf>
    <xf numFmtId="3" fontId="13" fillId="6" borderId="22" xfId="0" applyNumberFormat="1" applyFont="1" applyFill="1" applyBorder="1" applyAlignment="1">
      <alignment horizontal="center" wrapText="1"/>
    </xf>
    <xf numFmtId="3" fontId="11" fillId="17" borderId="19" xfId="0" applyNumberFormat="1" applyFont="1" applyFill="1" applyBorder="1" applyAlignment="1">
      <alignment horizontal="center"/>
    </xf>
    <xf numFmtId="0" fontId="3" fillId="13" borderId="20" xfId="0" applyFont="1" applyFill="1" applyBorder="1" applyAlignment="1">
      <alignment horizontal="center"/>
    </xf>
    <xf numFmtId="4" fontId="10" fillId="6" borderId="10" xfId="0" applyNumberFormat="1" applyFont="1" applyFill="1" applyBorder="1" applyAlignment="1">
      <alignment horizontal="center" vertical="center" wrapText="1"/>
    </xf>
    <xf numFmtId="4" fontId="10" fillId="6" borderId="6" xfId="0" applyNumberFormat="1" applyFont="1" applyFill="1" applyBorder="1" applyAlignment="1">
      <alignment horizontal="center" vertical="center" wrapText="1"/>
    </xf>
    <xf numFmtId="4" fontId="7" fillId="6" borderId="6" xfId="0" applyNumberFormat="1" applyFont="1" applyFill="1" applyBorder="1" applyAlignment="1">
      <alignment horizontal="center" vertical="center" wrapText="1"/>
    </xf>
    <xf numFmtId="49" fontId="3" fillId="13" borderId="20" xfId="0" applyNumberFormat="1" applyFont="1" applyFill="1" applyBorder="1" applyAlignment="1">
      <alignment horizontal="center"/>
    </xf>
    <xf numFmtId="0" fontId="3" fillId="18" borderId="20" xfId="0" applyFont="1" applyFill="1" applyBorder="1" applyAlignment="1">
      <alignment horizontal="center"/>
    </xf>
    <xf numFmtId="49" fontId="3" fillId="18" borderId="20" xfId="0" applyNumberFormat="1" applyFont="1" applyFill="1" applyBorder="1" applyAlignment="1">
      <alignment horizontal="center"/>
    </xf>
    <xf numFmtId="166" fontId="12" fillId="6" borderId="19" xfId="1" applyNumberFormat="1" applyFont="1" applyFill="1" applyBorder="1" applyAlignment="1" applyProtection="1">
      <alignment horizontal="center"/>
    </xf>
    <xf numFmtId="166" fontId="12" fillId="19" borderId="19" xfId="1" applyNumberFormat="1" applyFont="1" applyFill="1" applyBorder="1" applyAlignment="1" applyProtection="1">
      <alignment horizontal="center"/>
    </xf>
    <xf numFmtId="166" fontId="12" fillId="6" borderId="19" xfId="1" applyNumberFormat="1" applyFont="1" applyFill="1" applyBorder="1" applyAlignment="1" applyProtection="1">
      <alignment horizontal="center" wrapText="1"/>
    </xf>
    <xf numFmtId="49" fontId="12" fillId="20" borderId="19" xfId="1" applyNumberFormat="1" applyFont="1" applyFill="1" applyBorder="1" applyAlignment="1" applyProtection="1">
      <alignment horizontal="center"/>
    </xf>
    <xf numFmtId="3" fontId="6" fillId="3" borderId="14" xfId="0" applyNumberFormat="1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3" fontId="3" fillId="6" borderId="23" xfId="3" applyNumberFormat="1" applyFont="1" applyFill="1" applyBorder="1" applyAlignment="1">
      <alignment horizontal="center"/>
    </xf>
    <xf numFmtId="3" fontId="3" fillId="6" borderId="24" xfId="3" applyNumberFormat="1" applyFont="1" applyFill="1" applyBorder="1" applyAlignment="1">
      <alignment horizontal="center"/>
    </xf>
    <xf numFmtId="0" fontId="6" fillId="3" borderId="35" xfId="0" applyFont="1" applyFill="1" applyBorder="1" applyAlignment="1">
      <alignment horizontal="center" wrapText="1"/>
    </xf>
    <xf numFmtId="0" fontId="6" fillId="3" borderId="35" xfId="0" applyFont="1" applyFill="1" applyBorder="1" applyAlignment="1"/>
    <xf numFmtId="49" fontId="3" fillId="6" borderId="35" xfId="0" applyNumberFormat="1" applyFont="1" applyFill="1" applyBorder="1" applyAlignment="1">
      <alignment horizontal="center"/>
    </xf>
    <xf numFmtId="3" fontId="3" fillId="6" borderId="35" xfId="0" applyNumberFormat="1" applyFont="1" applyFill="1" applyBorder="1" applyAlignment="1">
      <alignment horizontal="center"/>
    </xf>
    <xf numFmtId="0" fontId="6" fillId="7" borderId="35" xfId="0" applyFont="1" applyFill="1" applyBorder="1" applyAlignment="1"/>
    <xf numFmtId="0" fontId="3" fillId="6" borderId="35" xfId="0" applyFont="1" applyFill="1" applyBorder="1" applyAlignment="1">
      <alignment horizontal="center"/>
    </xf>
    <xf numFmtId="4" fontId="0" fillId="0" borderId="0" xfId="0" applyNumberFormat="1" applyFill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 wrapText="1"/>
    </xf>
    <xf numFmtId="0" fontId="3" fillId="6" borderId="35" xfId="0" applyNumberFormat="1" applyFont="1" applyFill="1" applyBorder="1" applyAlignment="1">
      <alignment horizontal="center"/>
    </xf>
    <xf numFmtId="0" fontId="3" fillId="13" borderId="35" xfId="0" applyFont="1" applyFill="1" applyBorder="1" applyAlignment="1">
      <alignment horizontal="center"/>
    </xf>
    <xf numFmtId="0" fontId="3" fillId="23" borderId="24" xfId="3" applyFont="1" applyFill="1" applyBorder="1" applyAlignment="1">
      <alignment horizontal="center"/>
    </xf>
    <xf numFmtId="3" fontId="3" fillId="0" borderId="24" xfId="3" applyNumberFormat="1" applyFont="1" applyBorder="1" applyAlignment="1">
      <alignment horizontal="center"/>
    </xf>
    <xf numFmtId="49" fontId="3" fillId="24" borderId="24" xfId="3" applyNumberFormat="1" applyFont="1" applyFill="1" applyBorder="1" applyAlignment="1">
      <alignment horizontal="center"/>
    </xf>
    <xf numFmtId="3" fontId="19" fillId="24" borderId="24" xfId="3" applyNumberFormat="1" applyFont="1" applyFill="1" applyBorder="1" applyAlignment="1">
      <alignment horizontal="center"/>
    </xf>
    <xf numFmtId="0" fontId="3" fillId="6" borderId="24" xfId="3" applyNumberFormat="1" applyFont="1" applyFill="1" applyBorder="1" applyAlignment="1">
      <alignment horizontal="center"/>
    </xf>
    <xf numFmtId="3" fontId="3" fillId="23" borderId="24" xfId="3" applyNumberFormat="1" applyFont="1" applyFill="1" applyBorder="1" applyAlignment="1">
      <alignment horizontal="center"/>
    </xf>
    <xf numFmtId="3" fontId="3" fillId="0" borderId="24" xfId="3" applyNumberFormat="1" applyFont="1" applyFill="1" applyBorder="1" applyAlignment="1">
      <alignment horizontal="center"/>
    </xf>
    <xf numFmtId="0" fontId="3" fillId="6" borderId="23" xfId="3" applyFont="1" applyFill="1" applyBorder="1" applyAlignment="1">
      <alignment horizontal="center"/>
    </xf>
    <xf numFmtId="49" fontId="3" fillId="23" borderId="25" xfId="0" applyNumberFormat="1" applyFont="1" applyFill="1" applyBorder="1" applyAlignment="1">
      <alignment horizontal="center" wrapText="1"/>
    </xf>
    <xf numFmtId="3" fontId="3" fillId="23" borderId="25" xfId="0" applyNumberFormat="1" applyFont="1" applyFill="1" applyBorder="1" applyAlignment="1">
      <alignment horizontal="center"/>
    </xf>
    <xf numFmtId="168" fontId="3" fillId="6" borderId="22" xfId="0" applyNumberFormat="1" applyFont="1" applyFill="1" applyBorder="1" applyAlignment="1">
      <alignment horizontal="center" wrapText="1"/>
    </xf>
    <xf numFmtId="49" fontId="3" fillId="21" borderId="35" xfId="0" applyNumberFormat="1" applyFont="1" applyFill="1" applyBorder="1" applyAlignment="1">
      <alignment horizontal="center" wrapText="1"/>
    </xf>
    <xf numFmtId="0" fontId="6" fillId="7" borderId="35" xfId="0" applyFont="1" applyFill="1" applyBorder="1" applyAlignment="1">
      <alignment horizontal="center" wrapText="1"/>
    </xf>
    <xf numFmtId="0" fontId="6" fillId="7" borderId="35" xfId="0" applyFont="1" applyFill="1" applyBorder="1" applyAlignment="1">
      <alignment horizontal="left"/>
    </xf>
    <xf numFmtId="0" fontId="3" fillId="6" borderId="35" xfId="0" applyFont="1" applyFill="1" applyBorder="1" applyAlignment="1">
      <alignment horizontal="center" wrapText="1"/>
    </xf>
    <xf numFmtId="49" fontId="3" fillId="6" borderId="35" xfId="0" applyNumberFormat="1" applyFont="1" applyFill="1" applyBorder="1" applyAlignment="1">
      <alignment horizontal="center" wrapText="1"/>
    </xf>
    <xf numFmtId="3" fontId="3" fillId="6" borderId="35" xfId="0" applyNumberFormat="1" applyFont="1" applyFill="1" applyBorder="1" applyAlignment="1">
      <alignment horizontal="center" wrapText="1"/>
    </xf>
    <xf numFmtId="1" fontId="3" fillId="6" borderId="35" xfId="0" applyNumberFormat="1" applyFont="1" applyFill="1" applyBorder="1" applyAlignment="1">
      <alignment horizontal="center"/>
    </xf>
    <xf numFmtId="0" fontId="6" fillId="7" borderId="35" xfId="0" applyFont="1" applyFill="1" applyBorder="1" applyAlignment="1">
      <alignment horizontal="left" wrapText="1"/>
    </xf>
    <xf numFmtId="3" fontId="6" fillId="7" borderId="35" xfId="0" applyNumberFormat="1" applyFont="1" applyFill="1" applyBorder="1" applyAlignment="1">
      <alignment horizontal="center" wrapText="1"/>
    </xf>
    <xf numFmtId="3" fontId="6" fillId="7" borderId="35" xfId="0" applyNumberFormat="1" applyFont="1" applyFill="1" applyBorder="1" applyAlignment="1">
      <alignment horizontal="left" wrapText="1"/>
    </xf>
    <xf numFmtId="1" fontId="3" fillId="6" borderId="35" xfId="0" applyNumberFormat="1" applyFont="1" applyFill="1" applyBorder="1" applyAlignment="1">
      <alignment horizontal="center" wrapText="1"/>
    </xf>
    <xf numFmtId="49" fontId="3" fillId="12" borderId="1" xfId="0" applyNumberFormat="1" applyFont="1" applyFill="1" applyBorder="1" applyAlignment="1">
      <alignment horizontal="center"/>
    </xf>
    <xf numFmtId="3" fontId="3" fillId="6" borderId="21" xfId="0" applyNumberFormat="1" applyFont="1" applyFill="1" applyBorder="1" applyAlignment="1">
      <alignment horizontal="center"/>
    </xf>
    <xf numFmtId="3" fontId="12" fillId="6" borderId="21" xfId="0" applyNumberFormat="1" applyFont="1" applyFill="1" applyBorder="1" applyAlignment="1">
      <alignment horizontal="center"/>
    </xf>
    <xf numFmtId="4" fontId="6" fillId="6" borderId="0" xfId="0" applyNumberFormat="1" applyFont="1" applyFill="1" applyBorder="1" applyAlignment="1">
      <alignment horizontal="center" wrapText="1"/>
    </xf>
    <xf numFmtId="49" fontId="3" fillId="23" borderId="36" xfId="0" applyNumberFormat="1" applyFont="1" applyFill="1" applyBorder="1" applyAlignment="1">
      <alignment horizontal="center"/>
    </xf>
    <xf numFmtId="0" fontId="3" fillId="23" borderId="36" xfId="0" applyFont="1" applyFill="1" applyBorder="1" applyAlignment="1">
      <alignment horizontal="center"/>
    </xf>
    <xf numFmtId="0" fontId="6" fillId="3" borderId="36" xfId="0" applyFont="1" applyFill="1" applyBorder="1" applyAlignment="1">
      <alignment horizontal="center" wrapText="1"/>
    </xf>
    <xf numFmtId="0" fontId="6" fillId="3" borderId="36" xfId="0" applyFont="1" applyFill="1" applyBorder="1" applyAlignment="1"/>
    <xf numFmtId="0" fontId="3" fillId="6" borderId="36" xfId="0" applyFont="1" applyFill="1" applyBorder="1" applyAlignment="1">
      <alignment horizontal="center"/>
    </xf>
    <xf numFmtId="3" fontId="3" fillId="6" borderId="36" xfId="0" applyNumberFormat="1" applyFont="1" applyFill="1" applyBorder="1" applyAlignment="1">
      <alignment horizontal="center"/>
    </xf>
    <xf numFmtId="0" fontId="3" fillId="0" borderId="29" xfId="0" applyFont="1" applyBorder="1" applyAlignment="1">
      <alignment horizontal="center"/>
    </xf>
    <xf numFmtId="4" fontId="10" fillId="6" borderId="0" xfId="0" applyNumberFormat="1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wrapText="1"/>
    </xf>
    <xf numFmtId="0" fontId="6" fillId="3" borderId="14" xfId="0" applyFont="1" applyFill="1" applyBorder="1" applyAlignment="1"/>
    <xf numFmtId="0" fontId="3" fillId="6" borderId="14" xfId="0" applyFont="1" applyFill="1" applyBorder="1" applyAlignment="1">
      <alignment horizontal="center"/>
    </xf>
    <xf numFmtId="0" fontId="3" fillId="6" borderId="14" xfId="0" applyFont="1" applyFill="1" applyBorder="1" applyAlignment="1">
      <alignment horizontal="center" wrapText="1"/>
    </xf>
    <xf numFmtId="3" fontId="3" fillId="6" borderId="14" xfId="0" applyNumberFormat="1" applyFont="1" applyFill="1" applyBorder="1" applyAlignment="1">
      <alignment horizontal="center"/>
    </xf>
    <xf numFmtId="3" fontId="3" fillId="6" borderId="38" xfId="0" applyNumberFormat="1" applyFont="1" applyFill="1" applyBorder="1" applyAlignment="1">
      <alignment horizontal="center"/>
    </xf>
    <xf numFmtId="3" fontId="3" fillId="6" borderId="39" xfId="0" applyNumberFormat="1" applyFont="1" applyFill="1" applyBorder="1" applyAlignment="1">
      <alignment horizontal="center"/>
    </xf>
    <xf numFmtId="3" fontId="12" fillId="6" borderId="39" xfId="0" applyNumberFormat="1" applyFont="1" applyFill="1" applyBorder="1" applyAlignment="1">
      <alignment horizontal="center"/>
    </xf>
    <xf numFmtId="0" fontId="3" fillId="6" borderId="36" xfId="0" applyFont="1" applyFill="1" applyBorder="1" applyAlignment="1">
      <alignment horizontal="center" wrapText="1"/>
    </xf>
    <xf numFmtId="3" fontId="12" fillId="6" borderId="36" xfId="0" applyNumberFormat="1" applyFont="1" applyFill="1" applyBorder="1" applyAlignment="1">
      <alignment horizontal="center"/>
    </xf>
    <xf numFmtId="0" fontId="3" fillId="13" borderId="40" xfId="0" applyFont="1" applyFill="1" applyBorder="1" applyAlignment="1">
      <alignment horizontal="center"/>
    </xf>
    <xf numFmtId="0" fontId="3" fillId="13" borderId="40" xfId="3" applyFont="1" applyFill="1" applyBorder="1" applyAlignment="1">
      <alignment horizontal="center"/>
    </xf>
    <xf numFmtId="0" fontId="3" fillId="6" borderId="11" xfId="0" applyFont="1" applyFill="1" applyBorder="1" applyAlignment="1">
      <alignment horizontal="center" vertical="center" wrapText="1"/>
    </xf>
    <xf numFmtId="3" fontId="6" fillId="7" borderId="11" xfId="0" applyNumberFormat="1" applyFont="1" applyFill="1" applyBorder="1" applyAlignment="1">
      <alignment horizontal="center" vertical="center" wrapText="1"/>
    </xf>
    <xf numFmtId="0" fontId="16" fillId="16" borderId="41" xfId="0" applyFont="1" applyFill="1" applyBorder="1" applyAlignment="1">
      <alignment horizontal="center"/>
    </xf>
    <xf numFmtId="0" fontId="16" fillId="16" borderId="41" xfId="0" applyFont="1" applyFill="1" applyBorder="1" applyAlignment="1"/>
    <xf numFmtId="0" fontId="13" fillId="17" borderId="41" xfId="0" applyFont="1" applyFill="1" applyBorder="1" applyAlignment="1">
      <alignment horizontal="center"/>
    </xf>
    <xf numFmtId="3" fontId="3" fillId="6" borderId="9" xfId="0" applyNumberFormat="1" applyFont="1" applyFill="1" applyBorder="1" applyAlignment="1">
      <alignment horizontal="center"/>
    </xf>
    <xf numFmtId="49" fontId="3" fillId="6" borderId="9" xfId="0" applyNumberFormat="1" applyFont="1" applyFill="1" applyBorder="1" applyAlignment="1">
      <alignment horizontal="center"/>
    </xf>
    <xf numFmtId="0" fontId="13" fillId="0" borderId="41" xfId="0" applyFont="1" applyBorder="1" applyAlignment="1" applyProtection="1">
      <alignment horizontal="center"/>
    </xf>
    <xf numFmtId="0" fontId="6" fillId="3" borderId="40" xfId="0" applyFont="1" applyFill="1" applyBorder="1" applyAlignment="1"/>
    <xf numFmtId="0" fontId="3" fillId="0" borderId="40" xfId="0" applyFont="1" applyBorder="1" applyAlignment="1">
      <alignment horizontal="center"/>
    </xf>
    <xf numFmtId="3" fontId="3" fillId="0" borderId="40" xfId="0" applyNumberFormat="1" applyFont="1" applyFill="1" applyBorder="1" applyAlignment="1">
      <alignment horizontal="center"/>
    </xf>
    <xf numFmtId="3" fontId="3" fillId="0" borderId="40" xfId="0" applyNumberFormat="1" applyFont="1" applyBorder="1" applyAlignment="1">
      <alignment horizontal="center"/>
    </xf>
    <xf numFmtId="0" fontId="3" fillId="6" borderId="42" xfId="0" applyFont="1" applyFill="1" applyBorder="1" applyAlignment="1">
      <alignment horizontal="center"/>
    </xf>
    <xf numFmtId="0" fontId="6" fillId="7" borderId="38" xfId="0" applyFont="1" applyFill="1" applyBorder="1" applyAlignment="1">
      <alignment horizontal="center" wrapText="1"/>
    </xf>
    <xf numFmtId="0" fontId="6" fillId="7" borderId="38" xfId="0" applyFont="1" applyFill="1" applyBorder="1" applyAlignment="1"/>
    <xf numFmtId="0" fontId="3" fillId="6" borderId="38" xfId="0" applyFont="1" applyFill="1" applyBorder="1" applyAlignment="1">
      <alignment horizontal="center"/>
    </xf>
    <xf numFmtId="3" fontId="3" fillId="6" borderId="38" xfId="0" applyNumberFormat="1" applyFont="1" applyFill="1" applyBorder="1" applyAlignment="1">
      <alignment horizontal="center" wrapText="1"/>
    </xf>
    <xf numFmtId="0" fontId="3" fillId="6" borderId="43" xfId="0" applyFont="1" applyFill="1" applyBorder="1" applyAlignment="1">
      <alignment horizontal="center"/>
    </xf>
    <xf numFmtId="0" fontId="6" fillId="7" borderId="9" xfId="0" applyFont="1" applyFill="1" applyBorder="1" applyAlignment="1"/>
    <xf numFmtId="0" fontId="3" fillId="6" borderId="9" xfId="0" applyFont="1" applyFill="1" applyBorder="1" applyAlignment="1">
      <alignment horizontal="center"/>
    </xf>
    <xf numFmtId="3" fontId="3" fillId="6" borderId="9" xfId="0" applyNumberFormat="1" applyFont="1" applyFill="1" applyBorder="1" applyAlignment="1">
      <alignment horizontal="center" wrapText="1"/>
    </xf>
    <xf numFmtId="0" fontId="3" fillId="0" borderId="14" xfId="0" applyFont="1" applyBorder="1" applyAlignment="1">
      <alignment horizontal="center" vertical="center" wrapText="1"/>
    </xf>
    <xf numFmtId="3" fontId="6" fillId="3" borderId="14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5" borderId="35" xfId="0" applyFont="1" applyFill="1" applyBorder="1" applyAlignment="1">
      <alignment horizontal="center"/>
    </xf>
    <xf numFmtId="0" fontId="2" fillId="26" borderId="35" xfId="0" applyFont="1" applyFill="1" applyBorder="1" applyAlignment="1">
      <alignment horizontal="center"/>
    </xf>
    <xf numFmtId="3" fontId="2" fillId="26" borderId="9" xfId="0" applyNumberFormat="1" applyFont="1" applyFill="1" applyBorder="1" applyAlignment="1">
      <alignment horizontal="center"/>
    </xf>
    <xf numFmtId="4" fontId="3" fillId="0" borderId="35" xfId="0" applyNumberFormat="1" applyFont="1" applyFill="1" applyBorder="1" applyAlignment="1">
      <alignment horizontal="center" vertical="center"/>
    </xf>
    <xf numFmtId="4" fontId="0" fillId="0" borderId="44" xfId="0" applyNumberFormat="1" applyFill="1" applyBorder="1" applyAlignment="1"/>
    <xf numFmtId="0" fontId="3" fillId="0" borderId="5" xfId="0" applyFont="1" applyBorder="1" applyAlignment="1">
      <alignment horizontal="center" vertical="center" wrapText="1"/>
    </xf>
    <xf numFmtId="3" fontId="6" fillId="3" borderId="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49" fontId="3" fillId="0" borderId="23" xfId="3" applyNumberFormat="1" applyFont="1" applyBorder="1" applyAlignment="1">
      <alignment horizontal="center"/>
    </xf>
    <xf numFmtId="49" fontId="3" fillId="27" borderId="40" xfId="0" applyNumberFormat="1" applyFont="1" applyFill="1" applyBorder="1" applyAlignment="1">
      <alignment horizontal="center"/>
    </xf>
    <xf numFmtId="0" fontId="3" fillId="27" borderId="40" xfId="0" applyNumberFormat="1" applyFont="1" applyFill="1" applyBorder="1" applyAlignment="1">
      <alignment horizontal="center"/>
    </xf>
    <xf numFmtId="49" fontId="3" fillId="22" borderId="7" xfId="3" applyNumberFormat="1" applyFont="1" applyFill="1" applyBorder="1" applyAlignment="1">
      <alignment horizontal="center"/>
    </xf>
    <xf numFmtId="0" fontId="3" fillId="22" borderId="7" xfId="3" applyNumberFormat="1" applyFont="1" applyFill="1" applyBorder="1" applyAlignment="1">
      <alignment horizontal="center"/>
    </xf>
    <xf numFmtId="49" fontId="3" fillId="22" borderId="37" xfId="3" applyNumberFormat="1" applyFont="1" applyFill="1" applyBorder="1" applyAlignment="1">
      <alignment horizontal="center"/>
    </xf>
    <xf numFmtId="0" fontId="3" fillId="0" borderId="37" xfId="3" applyNumberFormat="1" applyFont="1" applyFill="1" applyBorder="1" applyAlignment="1">
      <alignment horizontal="center"/>
    </xf>
    <xf numFmtId="4" fontId="7" fillId="0" borderId="13" xfId="0" applyNumberFormat="1" applyFont="1" applyFill="1" applyBorder="1" applyAlignment="1">
      <alignment horizontal="center" vertical="center" wrapText="1"/>
    </xf>
    <xf numFmtId="4" fontId="21" fillId="0" borderId="13" xfId="0" applyNumberFormat="1" applyFont="1" applyFill="1" applyBorder="1" applyAlignment="1">
      <alignment horizontal="center" vertical="center" wrapText="1"/>
    </xf>
    <xf numFmtId="3" fontId="6" fillId="3" borderId="14" xfId="0" applyNumberFormat="1" applyFont="1" applyFill="1" applyBorder="1" applyAlignment="1">
      <alignment horizontal="center" vertical="center" wrapText="1"/>
    </xf>
    <xf numFmtId="3" fontId="3" fillId="25" borderId="35" xfId="0" applyNumberFormat="1" applyFont="1" applyFill="1" applyBorder="1" applyAlignment="1">
      <alignment horizontal="center"/>
    </xf>
    <xf numFmtId="3" fontId="3" fillId="26" borderId="35" xfId="0" applyNumberFormat="1" applyFont="1" applyFill="1" applyBorder="1" applyAlignment="1">
      <alignment horizontal="center"/>
    </xf>
    <xf numFmtId="3" fontId="3" fillId="26" borderId="9" xfId="0" applyNumberFormat="1" applyFont="1" applyFill="1" applyBorder="1" applyAlignment="1">
      <alignment horizontal="center"/>
    </xf>
    <xf numFmtId="3" fontId="3" fillId="25" borderId="35" xfId="0" applyNumberFormat="1" applyFont="1" applyFill="1" applyBorder="1" applyAlignment="1">
      <alignment horizontal="center" wrapText="1"/>
    </xf>
    <xf numFmtId="3" fontId="3" fillId="28" borderId="9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3" fontId="6" fillId="3" borderId="14" xfId="0" applyNumberFormat="1" applyFont="1" applyFill="1" applyBorder="1" applyAlignment="1">
      <alignment horizontal="center" vertical="center" wrapText="1"/>
    </xf>
    <xf numFmtId="3" fontId="6" fillId="3" borderId="11" xfId="0" applyNumberFormat="1" applyFont="1" applyFill="1" applyBorder="1" applyAlignment="1">
      <alignment horizontal="center" vertical="center" wrapText="1"/>
    </xf>
    <xf numFmtId="3" fontId="6" fillId="3" borderId="9" xfId="0" applyNumberFormat="1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3" fontId="6" fillId="7" borderId="14" xfId="0" applyNumberFormat="1" applyFont="1" applyFill="1" applyBorder="1" applyAlignment="1">
      <alignment horizontal="center" vertical="center" wrapText="1"/>
    </xf>
    <xf numFmtId="3" fontId="6" fillId="7" borderId="11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11" borderId="40" xfId="0" applyFont="1" applyFill="1" applyBorder="1" applyAlignment="1">
      <alignment horizontal="center" vertical="center"/>
    </xf>
    <xf numFmtId="0" fontId="3" fillId="11" borderId="4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49" fontId="2" fillId="4" borderId="13" xfId="0" applyNumberFormat="1" applyFont="1" applyFill="1" applyBorder="1" applyAlignment="1">
      <alignment horizontal="center" vertical="center" wrapText="1"/>
    </xf>
    <xf numFmtId="49" fontId="2" fillId="4" borderId="11" xfId="0" applyNumberFormat="1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3" fontId="2" fillId="4" borderId="13" xfId="0" applyNumberFormat="1" applyFont="1" applyFill="1" applyBorder="1" applyAlignment="1">
      <alignment horizontal="center" vertical="center" wrapText="1"/>
    </xf>
    <xf numFmtId="3" fontId="2" fillId="4" borderId="11" xfId="0" applyNumberFormat="1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/>
    </xf>
    <xf numFmtId="0" fontId="4" fillId="5" borderId="26" xfId="0" applyFont="1" applyFill="1" applyBorder="1" applyAlignment="1">
      <alignment horizontal="center" vertical="center"/>
    </xf>
    <xf numFmtId="0" fontId="4" fillId="5" borderId="27" xfId="0" applyFont="1" applyFill="1" applyBorder="1" applyAlignment="1">
      <alignment horizontal="center" vertical="center"/>
    </xf>
    <xf numFmtId="0" fontId="4" fillId="5" borderId="28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5" borderId="29" xfId="0" applyFont="1" applyFill="1" applyBorder="1" applyAlignment="1">
      <alignment horizontal="center" vertical="center"/>
    </xf>
    <xf numFmtId="0" fontId="4" fillId="5" borderId="30" xfId="0" applyFont="1" applyFill="1" applyBorder="1" applyAlignment="1">
      <alignment horizontal="center" vertical="center"/>
    </xf>
    <xf numFmtId="0" fontId="4" fillId="5" borderId="31" xfId="0" applyFont="1" applyFill="1" applyBorder="1" applyAlignment="1">
      <alignment horizontal="center" vertical="center"/>
    </xf>
    <xf numFmtId="0" fontId="4" fillId="11" borderId="26" xfId="0" applyFont="1" applyFill="1" applyBorder="1" applyAlignment="1">
      <alignment horizontal="center" vertical="center"/>
    </xf>
    <xf numFmtId="0" fontId="4" fillId="11" borderId="27" xfId="0" applyFont="1" applyFill="1" applyBorder="1" applyAlignment="1">
      <alignment horizontal="center" vertical="center"/>
    </xf>
    <xf numFmtId="0" fontId="4" fillId="11" borderId="28" xfId="0" applyFont="1" applyFill="1" applyBorder="1" applyAlignment="1">
      <alignment horizontal="center" vertical="center"/>
    </xf>
    <xf numFmtId="3" fontId="5" fillId="3" borderId="14" xfId="0" applyNumberFormat="1" applyFont="1" applyFill="1" applyBorder="1" applyAlignment="1">
      <alignment horizontal="center" vertical="center" wrapText="1"/>
    </xf>
    <xf numFmtId="3" fontId="5" fillId="3" borderId="9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11" borderId="3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/>
    </xf>
    <xf numFmtId="0" fontId="4" fillId="5" borderId="32" xfId="0" applyFont="1" applyFill="1" applyBorder="1" applyAlignment="1">
      <alignment horizontal="center" vertical="center"/>
    </xf>
    <xf numFmtId="0" fontId="4" fillId="5" borderId="33" xfId="0" applyFont="1" applyFill="1" applyBorder="1" applyAlignment="1">
      <alignment horizontal="center" vertical="center"/>
    </xf>
    <xf numFmtId="0" fontId="4" fillId="5" borderId="34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3" fontId="6" fillId="7" borderId="9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7">
    <cellStyle name="Excel Built-in Normal" xfId="1" xr:uid="{00000000-0005-0000-0000-000000000000}"/>
    <cellStyle name="Normalny" xfId="0" builtinId="0"/>
    <cellStyle name="Normalny 2" xfId="2" xr:uid="{00000000-0005-0000-0000-000002000000}"/>
    <cellStyle name="Normalny 2 2" xfId="4" xr:uid="{00000000-0005-0000-0000-000003000000}"/>
    <cellStyle name="Normalny 2 3" xfId="6" xr:uid="{00000000-0005-0000-0000-000004000000}"/>
    <cellStyle name="Normalny 3" xfId="3" xr:uid="{00000000-0005-0000-0000-000005000000}"/>
    <cellStyle name="Tekst objaśnienia 2" xfId="5" xr:uid="{00000000-0005-0000-0000-000006000000}"/>
  </cellStyles>
  <dxfs count="0"/>
  <tableStyles count="0" defaultTableStyle="TableStyleMedium9" defaultPivotStyle="PivotStyleLight16"/>
  <colors>
    <mruColors>
      <color rgb="FF66FFFF"/>
      <color rgb="FF99FF66"/>
      <color rgb="FFFF99CC"/>
      <color rgb="FFCCFFFF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6"/>
  <sheetViews>
    <sheetView tabSelected="1" view="pageBreakPreview" zoomScale="80" zoomScaleNormal="80" zoomScaleSheetLayoutView="80" workbookViewId="0">
      <pane ySplit="3" topLeftCell="A4" activePane="bottomLeft" state="frozen"/>
      <selection activeCell="A3" sqref="A3"/>
      <selection pane="bottomLeft" sqref="A1:P1"/>
    </sheetView>
  </sheetViews>
  <sheetFormatPr defaultRowHeight="12.75"/>
  <cols>
    <col min="1" max="1" width="5" customWidth="1"/>
    <col min="2" max="2" width="26.42578125" customWidth="1"/>
    <col min="3" max="3" width="19.85546875" customWidth="1"/>
    <col min="4" max="4" width="25.28515625" customWidth="1"/>
    <col min="5" max="5" width="18.28515625" customWidth="1"/>
    <col min="6" max="6" width="16.7109375" bestFit="1" customWidth="1"/>
    <col min="7" max="7" width="9.7109375" customWidth="1"/>
    <col min="8" max="8" width="10.7109375" customWidth="1"/>
    <col min="9" max="9" width="18" bestFit="1" customWidth="1"/>
    <col min="10" max="10" width="10.42578125" customWidth="1"/>
    <col min="11" max="11" width="23.42578125" style="8" customWidth="1"/>
    <col min="12" max="12" width="15.85546875" customWidth="1"/>
    <col min="13" max="13" width="19.85546875" bestFit="1" customWidth="1"/>
    <col min="14" max="14" width="15.85546875" customWidth="1"/>
    <col min="15" max="15" width="13.5703125" style="76" customWidth="1"/>
    <col min="16" max="16" width="49.5703125" style="72" customWidth="1"/>
  </cols>
  <sheetData>
    <row r="1" spans="1:16" ht="27" customHeight="1" thickBot="1">
      <c r="A1" s="243" t="s">
        <v>520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</row>
    <row r="2" spans="1:16" ht="21" customHeight="1">
      <c r="A2" s="276" t="s">
        <v>0</v>
      </c>
      <c r="B2" s="246" t="s">
        <v>2</v>
      </c>
      <c r="C2" s="246" t="s">
        <v>3</v>
      </c>
      <c r="D2" s="246" t="s">
        <v>188</v>
      </c>
      <c r="E2" s="246" t="s">
        <v>189</v>
      </c>
      <c r="F2" s="266" t="s">
        <v>1</v>
      </c>
      <c r="G2" s="266"/>
      <c r="H2" s="266"/>
      <c r="I2" s="266"/>
      <c r="J2" s="246" t="s">
        <v>8</v>
      </c>
      <c r="K2" s="244" t="s">
        <v>187</v>
      </c>
      <c r="L2" s="246" t="s">
        <v>9</v>
      </c>
      <c r="M2" s="246" t="s">
        <v>190</v>
      </c>
      <c r="N2" s="246" t="s">
        <v>186</v>
      </c>
      <c r="O2" s="248" t="s">
        <v>341</v>
      </c>
    </row>
    <row r="3" spans="1:16" s="1" customFormat="1" ht="86.25" customHeight="1" thickBot="1">
      <c r="A3" s="277"/>
      <c r="B3" s="247"/>
      <c r="C3" s="247"/>
      <c r="D3" s="247"/>
      <c r="E3" s="247"/>
      <c r="F3" s="77" t="s">
        <v>4</v>
      </c>
      <c r="G3" s="77" t="s">
        <v>5</v>
      </c>
      <c r="H3" s="77" t="s">
        <v>6</v>
      </c>
      <c r="I3" s="77" t="s">
        <v>7</v>
      </c>
      <c r="J3" s="247"/>
      <c r="K3" s="245"/>
      <c r="L3" s="247"/>
      <c r="M3" s="247"/>
      <c r="N3" s="247"/>
      <c r="O3" s="249"/>
      <c r="P3" s="73"/>
    </row>
    <row r="4" spans="1:16" s="3" customFormat="1" ht="38.25" customHeight="1" thickBot="1">
      <c r="A4" s="269" t="s">
        <v>219</v>
      </c>
      <c r="B4" s="270"/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67"/>
    </row>
    <row r="5" spans="1:16" ht="39.950000000000003" customHeight="1" thickBot="1">
      <c r="A5" s="50" t="s">
        <v>415</v>
      </c>
      <c r="B5" s="235" t="s">
        <v>336</v>
      </c>
      <c r="C5" s="235" t="s">
        <v>337</v>
      </c>
      <c r="D5" s="237" t="s">
        <v>300</v>
      </c>
      <c r="E5" s="145" t="s">
        <v>10</v>
      </c>
      <c r="F5" s="146" t="s">
        <v>439</v>
      </c>
      <c r="G5" s="147">
        <v>43</v>
      </c>
      <c r="H5" s="147" t="s">
        <v>18</v>
      </c>
      <c r="I5" s="147" t="s">
        <v>11</v>
      </c>
      <c r="J5" s="128" t="s">
        <v>12</v>
      </c>
      <c r="K5" s="148" t="s">
        <v>440</v>
      </c>
      <c r="L5" s="125" t="s">
        <v>441</v>
      </c>
      <c r="M5" s="128" t="s">
        <v>442</v>
      </c>
      <c r="N5" s="126">
        <v>18000</v>
      </c>
      <c r="O5" s="149">
        <f>N5*12</f>
        <v>216000</v>
      </c>
      <c r="P5" s="68" t="s">
        <v>484</v>
      </c>
    </row>
    <row r="6" spans="1:16" ht="39.950000000000003" customHeight="1" thickBot="1">
      <c r="A6" s="50" t="s">
        <v>416</v>
      </c>
      <c r="B6" s="236"/>
      <c r="C6" s="236"/>
      <c r="D6" s="238"/>
      <c r="E6" s="145" t="s">
        <v>443</v>
      </c>
      <c r="F6" s="146" t="s">
        <v>444</v>
      </c>
      <c r="G6" s="147">
        <v>35</v>
      </c>
      <c r="H6" s="147" t="s">
        <v>445</v>
      </c>
      <c r="I6" s="147" t="s">
        <v>11</v>
      </c>
      <c r="J6" s="128" t="s">
        <v>446</v>
      </c>
      <c r="K6" s="148" t="s">
        <v>447</v>
      </c>
      <c r="L6" s="125" t="s">
        <v>448</v>
      </c>
      <c r="M6" s="128" t="s">
        <v>449</v>
      </c>
      <c r="N6" s="126">
        <v>10000</v>
      </c>
      <c r="O6" s="149">
        <f t="shared" ref="O6:O15" si="0">N6*12</f>
        <v>120000</v>
      </c>
      <c r="P6" s="68" t="s">
        <v>485</v>
      </c>
    </row>
    <row r="7" spans="1:16" ht="39.950000000000003" customHeight="1" thickBot="1">
      <c r="A7" s="50" t="s">
        <v>417</v>
      </c>
      <c r="B7" s="236"/>
      <c r="C7" s="236"/>
      <c r="D7" s="238"/>
      <c r="E7" s="145" t="s">
        <v>10</v>
      </c>
      <c r="F7" s="146" t="s">
        <v>450</v>
      </c>
      <c r="G7" s="148" t="s">
        <v>451</v>
      </c>
      <c r="H7" s="147" t="s">
        <v>452</v>
      </c>
      <c r="I7" s="147" t="s">
        <v>11</v>
      </c>
      <c r="J7" s="128" t="s">
        <v>12</v>
      </c>
      <c r="K7" s="148" t="s">
        <v>453</v>
      </c>
      <c r="L7" s="150">
        <v>54049225</v>
      </c>
      <c r="M7" s="128" t="s">
        <v>454</v>
      </c>
      <c r="N7" s="126">
        <v>22000</v>
      </c>
      <c r="O7" s="149">
        <f t="shared" si="0"/>
        <v>264000</v>
      </c>
      <c r="P7" s="68" t="s">
        <v>486</v>
      </c>
    </row>
    <row r="8" spans="1:16" ht="39.75" customHeight="1" thickBot="1">
      <c r="A8" s="50" t="s">
        <v>418</v>
      </c>
      <c r="B8" s="236"/>
      <c r="C8" s="236"/>
      <c r="D8" s="238"/>
      <c r="E8" s="145" t="s">
        <v>10</v>
      </c>
      <c r="F8" s="151" t="s">
        <v>455</v>
      </c>
      <c r="G8" s="147">
        <v>3</v>
      </c>
      <c r="H8" s="128" t="s">
        <v>456</v>
      </c>
      <c r="I8" s="147" t="s">
        <v>11</v>
      </c>
      <c r="J8" s="203" t="s">
        <v>457</v>
      </c>
      <c r="K8" s="148" t="s">
        <v>458</v>
      </c>
      <c r="L8" s="125" t="s">
        <v>459</v>
      </c>
      <c r="M8" s="128" t="s">
        <v>460</v>
      </c>
      <c r="N8" s="222">
        <v>62000</v>
      </c>
      <c r="O8" s="225">
        <f t="shared" si="0"/>
        <v>744000</v>
      </c>
      <c r="P8" s="68" t="s">
        <v>487</v>
      </c>
    </row>
    <row r="9" spans="1:16" s="57" customFormat="1" ht="39.950000000000003" customHeight="1" thickBot="1">
      <c r="A9" s="50" t="s">
        <v>419</v>
      </c>
      <c r="B9" s="236"/>
      <c r="C9" s="236"/>
      <c r="D9" s="238"/>
      <c r="E9" s="145" t="s">
        <v>10</v>
      </c>
      <c r="F9" s="146" t="s">
        <v>461</v>
      </c>
      <c r="G9" s="147">
        <v>9</v>
      </c>
      <c r="H9" s="128" t="s">
        <v>462</v>
      </c>
      <c r="I9" s="147" t="s">
        <v>11</v>
      </c>
      <c r="J9" s="204" t="s">
        <v>409</v>
      </c>
      <c r="K9" s="148" t="s">
        <v>463</v>
      </c>
      <c r="L9" s="150">
        <v>72346243</v>
      </c>
      <c r="M9" s="128" t="s">
        <v>14</v>
      </c>
      <c r="N9" s="223">
        <v>1000</v>
      </c>
      <c r="O9" s="223">
        <f t="shared" si="0"/>
        <v>12000</v>
      </c>
      <c r="P9" s="69"/>
    </row>
    <row r="10" spans="1:16" s="2" customFormat="1" ht="39.950000000000003" customHeight="1" thickBot="1">
      <c r="A10" s="50" t="s">
        <v>420</v>
      </c>
      <c r="B10" s="236"/>
      <c r="C10" s="236"/>
      <c r="D10" s="238"/>
      <c r="E10" s="152" t="s">
        <v>464</v>
      </c>
      <c r="F10" s="153" t="s">
        <v>20</v>
      </c>
      <c r="G10" s="147">
        <v>5</v>
      </c>
      <c r="H10" s="128" t="s">
        <v>465</v>
      </c>
      <c r="I10" s="147" t="s">
        <v>11</v>
      </c>
      <c r="J10" s="128" t="s">
        <v>12</v>
      </c>
      <c r="K10" s="148" t="s">
        <v>466</v>
      </c>
      <c r="L10" s="154">
        <v>54047451</v>
      </c>
      <c r="M10" s="128" t="s">
        <v>467</v>
      </c>
      <c r="N10" s="126">
        <v>2500</v>
      </c>
      <c r="O10" s="149">
        <f t="shared" si="0"/>
        <v>30000</v>
      </c>
      <c r="P10" s="227" t="s">
        <v>526</v>
      </c>
    </row>
    <row r="11" spans="1:16" s="57" customFormat="1" ht="39.950000000000003" customHeight="1">
      <c r="A11" s="50" t="s">
        <v>421</v>
      </c>
      <c r="B11" s="236"/>
      <c r="C11" s="236"/>
      <c r="D11" s="238"/>
      <c r="E11" s="145" t="s">
        <v>468</v>
      </c>
      <c r="F11" s="146" t="s">
        <v>469</v>
      </c>
      <c r="G11" s="148" t="s">
        <v>470</v>
      </c>
      <c r="H11" s="128" t="s">
        <v>471</v>
      </c>
      <c r="I11" s="147" t="s">
        <v>11</v>
      </c>
      <c r="J11" s="204" t="s">
        <v>409</v>
      </c>
      <c r="K11" s="125" t="s">
        <v>472</v>
      </c>
      <c r="L11" s="150">
        <v>60898530</v>
      </c>
      <c r="M11" s="128" t="s">
        <v>16</v>
      </c>
      <c r="N11" s="223">
        <v>45</v>
      </c>
      <c r="O11" s="223">
        <f t="shared" si="0"/>
        <v>540</v>
      </c>
      <c r="P11" s="69"/>
    </row>
    <row r="12" spans="1:16" ht="39.950000000000003" customHeight="1">
      <c r="A12" s="50" t="s">
        <v>422</v>
      </c>
      <c r="B12" s="236"/>
      <c r="C12" s="236"/>
      <c r="D12" s="238"/>
      <c r="E12" s="145" t="s">
        <v>468</v>
      </c>
      <c r="F12" s="146" t="s">
        <v>469</v>
      </c>
      <c r="G12" s="148" t="s">
        <v>473</v>
      </c>
      <c r="H12" s="128" t="s">
        <v>471</v>
      </c>
      <c r="I12" s="147" t="s">
        <v>11</v>
      </c>
      <c r="J12" s="128" t="s">
        <v>13</v>
      </c>
      <c r="K12" s="125" t="s">
        <v>474</v>
      </c>
      <c r="L12" s="150">
        <v>94587315</v>
      </c>
      <c r="M12" s="128" t="s">
        <v>17</v>
      </c>
      <c r="N12" s="126">
        <v>70</v>
      </c>
      <c r="O12" s="149">
        <f t="shared" si="0"/>
        <v>840</v>
      </c>
      <c r="P12" s="69"/>
    </row>
    <row r="13" spans="1:16" ht="39.950000000000003" customHeight="1">
      <c r="A13" s="50" t="s">
        <v>423</v>
      </c>
      <c r="B13" s="236"/>
      <c r="C13" s="236"/>
      <c r="D13" s="238"/>
      <c r="E13" s="145" t="s">
        <v>475</v>
      </c>
      <c r="F13" s="146" t="s">
        <v>476</v>
      </c>
      <c r="G13" s="128">
        <v>1</v>
      </c>
      <c r="H13" s="128" t="s">
        <v>477</v>
      </c>
      <c r="I13" s="128" t="s">
        <v>478</v>
      </c>
      <c r="J13" s="128" t="s">
        <v>13</v>
      </c>
      <c r="K13" s="125" t="s">
        <v>479</v>
      </c>
      <c r="L13" s="150">
        <v>94207698</v>
      </c>
      <c r="M13" s="128" t="s">
        <v>15</v>
      </c>
      <c r="N13" s="126">
        <v>1000</v>
      </c>
      <c r="O13" s="149">
        <f t="shared" si="0"/>
        <v>12000</v>
      </c>
      <c r="P13" s="69"/>
    </row>
    <row r="14" spans="1:16" ht="39.950000000000003" customHeight="1" thickBot="1">
      <c r="A14" s="50" t="s">
        <v>424</v>
      </c>
      <c r="B14" s="236"/>
      <c r="C14" s="236"/>
      <c r="D14" s="238"/>
      <c r="E14" s="145" t="s">
        <v>480</v>
      </c>
      <c r="F14" s="127" t="s">
        <v>481</v>
      </c>
      <c r="G14" s="128" t="s">
        <v>482</v>
      </c>
      <c r="H14" s="128" t="s">
        <v>462</v>
      </c>
      <c r="I14" s="128" t="s">
        <v>11</v>
      </c>
      <c r="J14" s="126" t="s">
        <v>13</v>
      </c>
      <c r="K14" s="125" t="s">
        <v>483</v>
      </c>
      <c r="L14" s="131">
        <v>30037734</v>
      </c>
      <c r="M14" s="126" t="s">
        <v>28</v>
      </c>
      <c r="N14" s="126">
        <v>2000</v>
      </c>
      <c r="O14" s="149">
        <f t="shared" si="0"/>
        <v>24000</v>
      </c>
      <c r="P14" s="69"/>
    </row>
    <row r="15" spans="1:16" ht="39.950000000000003" customHeight="1" thickBot="1">
      <c r="A15" s="191" t="s">
        <v>500</v>
      </c>
      <c r="B15" s="236"/>
      <c r="C15" s="236"/>
      <c r="D15" s="238"/>
      <c r="E15" s="192" t="s">
        <v>494</v>
      </c>
      <c r="F15" s="193" t="s">
        <v>495</v>
      </c>
      <c r="G15" s="194" t="s">
        <v>496</v>
      </c>
      <c r="H15" s="194" t="s">
        <v>499</v>
      </c>
      <c r="I15" s="194" t="s">
        <v>493</v>
      </c>
      <c r="J15" s="172" t="s">
        <v>13</v>
      </c>
      <c r="K15" s="192"/>
      <c r="L15" s="192"/>
      <c r="M15" s="172" t="s">
        <v>497</v>
      </c>
      <c r="N15" s="172">
        <v>25</v>
      </c>
      <c r="O15" s="195">
        <f t="shared" si="0"/>
        <v>300</v>
      </c>
      <c r="P15" s="68" t="s">
        <v>523</v>
      </c>
    </row>
    <row r="16" spans="1:16" ht="39.950000000000003" customHeight="1" thickBot="1">
      <c r="A16" s="241" t="s">
        <v>512</v>
      </c>
      <c r="B16" s="242"/>
      <c r="C16" s="242"/>
      <c r="D16" s="242"/>
      <c r="E16" s="242"/>
      <c r="F16" s="242"/>
      <c r="G16" s="242"/>
      <c r="H16" s="242"/>
      <c r="I16" s="242"/>
      <c r="J16" s="242"/>
      <c r="K16" s="242"/>
      <c r="L16" s="242"/>
      <c r="M16" s="242"/>
      <c r="N16" s="242"/>
      <c r="O16" s="242"/>
      <c r="P16" s="69"/>
    </row>
    <row r="17" spans="1:16" ht="39.950000000000003" customHeight="1" thickBot="1">
      <c r="A17" s="196" t="s">
        <v>514</v>
      </c>
      <c r="B17" s="179" t="s">
        <v>336</v>
      </c>
      <c r="C17" s="179" t="s">
        <v>337</v>
      </c>
      <c r="D17" s="180" t="s">
        <v>509</v>
      </c>
      <c r="E17" s="145" t="s">
        <v>10</v>
      </c>
      <c r="F17" s="197" t="s">
        <v>510</v>
      </c>
      <c r="G17" s="198" t="s">
        <v>513</v>
      </c>
      <c r="H17" s="198" t="s">
        <v>511</v>
      </c>
      <c r="I17" s="198" t="s">
        <v>11</v>
      </c>
      <c r="J17" s="184" t="s">
        <v>446</v>
      </c>
      <c r="K17" s="192"/>
      <c r="L17" s="192"/>
      <c r="M17" s="184">
        <v>100</v>
      </c>
      <c r="N17" s="184">
        <v>9000</v>
      </c>
      <c r="O17" s="199">
        <f>N17*12</f>
        <v>108000</v>
      </c>
      <c r="P17" s="68" t="s">
        <v>523</v>
      </c>
    </row>
    <row r="18" spans="1:16" ht="39.950000000000003" customHeight="1">
      <c r="A18" s="271" t="s">
        <v>293</v>
      </c>
      <c r="B18" s="272"/>
      <c r="C18" s="272"/>
      <c r="D18" s="272"/>
      <c r="E18" s="272"/>
      <c r="F18" s="272"/>
      <c r="G18" s="272"/>
      <c r="H18" s="272"/>
      <c r="I18" s="272"/>
      <c r="J18" s="272"/>
      <c r="K18" s="272"/>
      <c r="L18" s="272"/>
      <c r="M18" s="272"/>
      <c r="N18" s="272"/>
      <c r="O18" s="272"/>
      <c r="P18" s="74"/>
    </row>
    <row r="19" spans="1:16" s="4" customFormat="1" ht="39.950000000000003" customHeight="1">
      <c r="A19" s="48" t="s">
        <v>308</v>
      </c>
      <c r="B19" s="230" t="s">
        <v>336</v>
      </c>
      <c r="C19" s="230" t="s">
        <v>337</v>
      </c>
      <c r="D19" s="233" t="s">
        <v>522</v>
      </c>
      <c r="E19" s="13" t="s">
        <v>21</v>
      </c>
      <c r="F19" s="20" t="s">
        <v>19</v>
      </c>
      <c r="G19" s="17">
        <v>6</v>
      </c>
      <c r="H19" s="17" t="s">
        <v>26</v>
      </c>
      <c r="I19" s="17" t="s">
        <v>23</v>
      </c>
      <c r="J19" s="16" t="s">
        <v>13</v>
      </c>
      <c r="K19" s="41" t="s">
        <v>251</v>
      </c>
      <c r="L19" s="63">
        <v>30108693</v>
      </c>
      <c r="M19" s="39" t="s">
        <v>17</v>
      </c>
      <c r="N19" s="39">
        <v>800</v>
      </c>
      <c r="O19" s="39">
        <f t="shared" ref="O19:O21" si="1">N19*12</f>
        <v>9600</v>
      </c>
      <c r="P19" s="129"/>
    </row>
    <row r="20" spans="1:16" s="4" customFormat="1" ht="39.950000000000003" customHeight="1">
      <c r="A20" s="48" t="s">
        <v>309</v>
      </c>
      <c r="B20" s="230"/>
      <c r="C20" s="230"/>
      <c r="D20" s="233"/>
      <c r="E20" s="22" t="s">
        <v>21</v>
      </c>
      <c r="F20" s="23" t="s">
        <v>19</v>
      </c>
      <c r="G20" s="17">
        <v>10</v>
      </c>
      <c r="H20" s="17" t="s">
        <v>27</v>
      </c>
      <c r="I20" s="17" t="s">
        <v>24</v>
      </c>
      <c r="J20" s="16" t="s">
        <v>13</v>
      </c>
      <c r="K20" s="41" t="s">
        <v>252</v>
      </c>
      <c r="L20" s="59">
        <v>93075</v>
      </c>
      <c r="M20" s="39" t="s">
        <v>16</v>
      </c>
      <c r="N20" s="39">
        <v>1400</v>
      </c>
      <c r="O20" s="39">
        <f t="shared" si="1"/>
        <v>16800</v>
      </c>
      <c r="P20" s="129"/>
    </row>
    <row r="21" spans="1:16" s="18" customFormat="1" ht="39.950000000000003" customHeight="1">
      <c r="A21" s="50" t="s">
        <v>310</v>
      </c>
      <c r="B21" s="231"/>
      <c r="C21" s="231"/>
      <c r="D21" s="234"/>
      <c r="E21" s="22" t="s">
        <v>232</v>
      </c>
      <c r="F21" s="23" t="s">
        <v>233</v>
      </c>
      <c r="G21" s="32">
        <v>30</v>
      </c>
      <c r="H21" s="32" t="s">
        <v>25</v>
      </c>
      <c r="I21" s="31" t="s">
        <v>22</v>
      </c>
      <c r="J21" s="39" t="s">
        <v>13</v>
      </c>
      <c r="K21" s="41" t="s">
        <v>253</v>
      </c>
      <c r="L21" s="59">
        <v>30047872</v>
      </c>
      <c r="M21" s="39" t="s">
        <v>244</v>
      </c>
      <c r="N21" s="39">
        <v>3000</v>
      </c>
      <c r="O21" s="39">
        <f t="shared" si="1"/>
        <v>36000</v>
      </c>
      <c r="P21" s="130"/>
    </row>
    <row r="22" spans="1:16" ht="39.950000000000003" customHeight="1" thickBot="1">
      <c r="A22" s="267" t="s">
        <v>206</v>
      </c>
      <c r="B22" s="268"/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8"/>
    </row>
    <row r="23" spans="1:16" s="4" customFormat="1" ht="39.75" customHeight="1" thickBot="1">
      <c r="A23" s="48" t="s">
        <v>515</v>
      </c>
      <c r="B23" s="229" t="s">
        <v>336</v>
      </c>
      <c r="C23" s="229" t="s">
        <v>337</v>
      </c>
      <c r="D23" s="232" t="s">
        <v>301</v>
      </c>
      <c r="E23" s="13" t="s">
        <v>10</v>
      </c>
      <c r="F23" s="36" t="s">
        <v>182</v>
      </c>
      <c r="G23" s="32" t="s">
        <v>180</v>
      </c>
      <c r="H23" s="32" t="s">
        <v>32</v>
      </c>
      <c r="I23" s="32" t="s">
        <v>31</v>
      </c>
      <c r="J23" s="39" t="s">
        <v>12</v>
      </c>
      <c r="K23" s="41" t="s">
        <v>254</v>
      </c>
      <c r="L23" s="60" t="s">
        <v>245</v>
      </c>
      <c r="M23" s="39" t="s">
        <v>217</v>
      </c>
      <c r="N23" s="39">
        <v>15000</v>
      </c>
      <c r="O23" s="30">
        <f>N23*12</f>
        <v>180000</v>
      </c>
      <c r="P23" s="68" t="s">
        <v>216</v>
      </c>
    </row>
    <row r="24" spans="1:16" s="4" customFormat="1" ht="39.950000000000003" customHeight="1">
      <c r="A24" s="48" t="s">
        <v>311</v>
      </c>
      <c r="B24" s="239"/>
      <c r="C24" s="239"/>
      <c r="D24" s="233"/>
      <c r="E24" s="37" t="s">
        <v>10</v>
      </c>
      <c r="F24" s="20" t="s">
        <v>34</v>
      </c>
      <c r="G24" s="32">
        <v>21</v>
      </c>
      <c r="H24" s="32" t="s">
        <v>35</v>
      </c>
      <c r="I24" s="32" t="s">
        <v>33</v>
      </c>
      <c r="J24" s="39" t="s">
        <v>13</v>
      </c>
      <c r="K24" s="41" t="s">
        <v>255</v>
      </c>
      <c r="L24" s="60" t="s">
        <v>256</v>
      </c>
      <c r="M24" s="39" t="s">
        <v>178</v>
      </c>
      <c r="N24" s="39">
        <v>900</v>
      </c>
      <c r="O24" s="30">
        <f t="shared" ref="O24:O25" si="2">N24*12</f>
        <v>10800</v>
      </c>
      <c r="P24" s="71"/>
    </row>
    <row r="25" spans="1:16" s="4" customFormat="1" ht="39.950000000000003" customHeight="1">
      <c r="A25" s="48" t="s">
        <v>312</v>
      </c>
      <c r="B25" s="239"/>
      <c r="C25" s="239"/>
      <c r="D25" s="233"/>
      <c r="E25" s="37" t="s">
        <v>10</v>
      </c>
      <c r="F25" s="20" t="s">
        <v>37</v>
      </c>
      <c r="G25" s="32">
        <v>12</v>
      </c>
      <c r="H25" s="32" t="s">
        <v>36</v>
      </c>
      <c r="I25" s="32" t="s">
        <v>38</v>
      </c>
      <c r="J25" s="39" t="s">
        <v>13</v>
      </c>
      <c r="K25" s="41" t="s">
        <v>257</v>
      </c>
      <c r="L25" s="41" t="s">
        <v>212</v>
      </c>
      <c r="M25" s="39" t="s">
        <v>191</v>
      </c>
      <c r="N25" s="39">
        <v>730</v>
      </c>
      <c r="O25" s="30">
        <f t="shared" si="2"/>
        <v>8760</v>
      </c>
      <c r="P25" s="71"/>
    </row>
    <row r="26" spans="1:16" s="4" customFormat="1" ht="39.950000000000003" customHeight="1">
      <c r="A26" s="48" t="s">
        <v>313</v>
      </c>
      <c r="B26" s="240"/>
      <c r="C26" s="240"/>
      <c r="D26" s="234"/>
      <c r="E26" s="37" t="s">
        <v>10</v>
      </c>
      <c r="F26" s="20" t="s">
        <v>173</v>
      </c>
      <c r="G26" s="32">
        <v>21</v>
      </c>
      <c r="H26" s="32" t="s">
        <v>174</v>
      </c>
      <c r="I26" s="32" t="s">
        <v>173</v>
      </c>
      <c r="J26" s="39" t="s">
        <v>13</v>
      </c>
      <c r="K26" s="41" t="s">
        <v>258</v>
      </c>
      <c r="L26" s="118" t="s">
        <v>213</v>
      </c>
      <c r="M26" s="115" t="s">
        <v>175</v>
      </c>
      <c r="N26" s="116">
        <v>10</v>
      </c>
      <c r="O26" s="117">
        <f>N26*12</f>
        <v>120</v>
      </c>
      <c r="P26" s="69"/>
    </row>
    <row r="27" spans="1:16" ht="39.950000000000003" customHeight="1">
      <c r="A27" s="267" t="s">
        <v>193</v>
      </c>
      <c r="B27" s="268"/>
      <c r="C27" s="268"/>
      <c r="D27" s="268"/>
      <c r="E27" s="268"/>
      <c r="F27" s="268"/>
      <c r="G27" s="268"/>
      <c r="H27" s="268"/>
      <c r="I27" s="268"/>
      <c r="J27" s="268"/>
      <c r="K27" s="268"/>
      <c r="L27" s="268"/>
      <c r="M27" s="268"/>
      <c r="N27" s="268"/>
      <c r="O27" s="268"/>
    </row>
    <row r="28" spans="1:16" s="4" customFormat="1" ht="39.950000000000003" customHeight="1">
      <c r="A28" s="48" t="s">
        <v>516</v>
      </c>
      <c r="B28" s="229" t="s">
        <v>336</v>
      </c>
      <c r="C28" s="229" t="s">
        <v>337</v>
      </c>
      <c r="D28" s="232" t="s">
        <v>302</v>
      </c>
      <c r="E28" s="37" t="s">
        <v>10</v>
      </c>
      <c r="F28" s="20" t="s">
        <v>42</v>
      </c>
      <c r="G28" s="17">
        <v>8</v>
      </c>
      <c r="H28" s="17" t="s">
        <v>41</v>
      </c>
      <c r="I28" s="17" t="s">
        <v>40</v>
      </c>
      <c r="J28" s="16" t="s">
        <v>13</v>
      </c>
      <c r="K28" s="41" t="s">
        <v>259</v>
      </c>
      <c r="L28" s="133">
        <v>11554401</v>
      </c>
      <c r="M28" s="134" t="s">
        <v>405</v>
      </c>
      <c r="N28" s="16">
        <v>6800</v>
      </c>
      <c r="O28" s="16">
        <f>N28*12</f>
        <v>81600</v>
      </c>
      <c r="P28" s="71"/>
    </row>
    <row r="29" spans="1:16" s="4" customFormat="1" ht="39.950000000000003" customHeight="1">
      <c r="A29" s="48" t="s">
        <v>314</v>
      </c>
      <c r="B29" s="240"/>
      <c r="C29" s="240"/>
      <c r="D29" s="234"/>
      <c r="E29" s="37" t="s">
        <v>10</v>
      </c>
      <c r="F29" s="20" t="s">
        <v>45</v>
      </c>
      <c r="G29" s="17">
        <v>5</v>
      </c>
      <c r="H29" s="17" t="s">
        <v>43</v>
      </c>
      <c r="I29" s="24" t="s">
        <v>44</v>
      </c>
      <c r="J29" s="16" t="s">
        <v>13</v>
      </c>
      <c r="K29" s="41" t="s">
        <v>260</v>
      </c>
      <c r="L29" s="133">
        <v>11050325</v>
      </c>
      <c r="M29" s="16" t="s">
        <v>48</v>
      </c>
      <c r="N29" s="16">
        <v>1700</v>
      </c>
      <c r="O29" s="16">
        <f>N29*12</f>
        <v>20400</v>
      </c>
      <c r="P29" s="69"/>
    </row>
    <row r="30" spans="1:16" s="62" customFormat="1" ht="39.950000000000003" customHeight="1" thickBot="1">
      <c r="A30" s="271" t="s">
        <v>194</v>
      </c>
      <c r="B30" s="272"/>
      <c r="C30" s="272"/>
      <c r="D30" s="272"/>
      <c r="E30" s="272"/>
      <c r="F30" s="272"/>
      <c r="G30" s="272"/>
      <c r="H30" s="272"/>
      <c r="I30" s="272"/>
      <c r="J30" s="272"/>
      <c r="K30" s="272"/>
      <c r="L30" s="272"/>
      <c r="M30" s="272"/>
      <c r="N30" s="272"/>
      <c r="O30" s="272"/>
      <c r="P30" s="72"/>
    </row>
    <row r="31" spans="1:16" s="4" customFormat="1" ht="39.950000000000003" customHeight="1" thickBot="1">
      <c r="A31" s="48" t="s">
        <v>315</v>
      </c>
      <c r="B31" s="229" t="s">
        <v>338</v>
      </c>
      <c r="C31" s="229" t="s">
        <v>337</v>
      </c>
      <c r="D31" s="232" t="s">
        <v>303</v>
      </c>
      <c r="E31" s="13" t="s">
        <v>10</v>
      </c>
      <c r="F31" s="20" t="s">
        <v>52</v>
      </c>
      <c r="G31" s="32">
        <v>3</v>
      </c>
      <c r="H31" s="32" t="s">
        <v>53</v>
      </c>
      <c r="I31" s="32" t="s">
        <v>51</v>
      </c>
      <c r="J31" s="39" t="s">
        <v>12</v>
      </c>
      <c r="K31" s="112" t="s">
        <v>294</v>
      </c>
      <c r="L31" s="108">
        <v>54047961</v>
      </c>
      <c r="M31" s="108" t="s">
        <v>240</v>
      </c>
      <c r="N31" s="108">
        <v>13400</v>
      </c>
      <c r="O31" s="39">
        <f>N31*12</f>
        <v>160800</v>
      </c>
      <c r="P31" s="68" t="s">
        <v>521</v>
      </c>
    </row>
    <row r="32" spans="1:16" s="4" customFormat="1" ht="39.950000000000003" customHeight="1" thickBot="1">
      <c r="A32" s="48" t="s">
        <v>316</v>
      </c>
      <c r="B32" s="239"/>
      <c r="C32" s="239"/>
      <c r="D32" s="233"/>
      <c r="E32" s="13" t="s">
        <v>50</v>
      </c>
      <c r="F32" s="20" t="s">
        <v>54</v>
      </c>
      <c r="G32" s="32">
        <v>106</v>
      </c>
      <c r="H32" s="32" t="s">
        <v>53</v>
      </c>
      <c r="I32" s="32" t="s">
        <v>51</v>
      </c>
      <c r="J32" s="39" t="s">
        <v>12</v>
      </c>
      <c r="K32" s="112" t="s">
        <v>295</v>
      </c>
      <c r="L32" s="108">
        <v>54047885</v>
      </c>
      <c r="M32" s="108" t="s">
        <v>241</v>
      </c>
      <c r="N32" s="108">
        <v>12000</v>
      </c>
      <c r="O32" s="39">
        <f t="shared" ref="O32:O37" si="3">N32*12</f>
        <v>144000</v>
      </c>
      <c r="P32" s="68" t="s">
        <v>223</v>
      </c>
    </row>
    <row r="33" spans="1:16" s="4" customFormat="1" ht="39.950000000000003" customHeight="1">
      <c r="A33" s="48" t="s">
        <v>317</v>
      </c>
      <c r="B33" s="239"/>
      <c r="C33" s="239"/>
      <c r="D33" s="233"/>
      <c r="E33" s="13" t="s">
        <v>235</v>
      </c>
      <c r="F33" s="20" t="s">
        <v>236</v>
      </c>
      <c r="G33" s="32">
        <v>2</v>
      </c>
      <c r="H33" s="32" t="s">
        <v>53</v>
      </c>
      <c r="I33" s="32" t="s">
        <v>51</v>
      </c>
      <c r="J33" s="39" t="s">
        <v>12</v>
      </c>
      <c r="K33" s="112" t="s">
        <v>296</v>
      </c>
      <c r="L33" s="108">
        <v>58006616</v>
      </c>
      <c r="M33" s="113" t="s">
        <v>436</v>
      </c>
      <c r="N33" s="108">
        <v>8000</v>
      </c>
      <c r="O33" s="39">
        <f t="shared" si="3"/>
        <v>96000</v>
      </c>
      <c r="P33" s="70"/>
    </row>
    <row r="34" spans="1:16" s="4" customFormat="1" ht="39.950000000000003" customHeight="1">
      <c r="A34" s="48" t="s">
        <v>318</v>
      </c>
      <c r="B34" s="239"/>
      <c r="C34" s="239"/>
      <c r="D34" s="233"/>
      <c r="E34" s="13" t="s">
        <v>10</v>
      </c>
      <c r="F34" s="20" t="s">
        <v>237</v>
      </c>
      <c r="G34" s="32">
        <v>7</v>
      </c>
      <c r="H34" s="32" t="s">
        <v>238</v>
      </c>
      <c r="I34" s="32" t="s">
        <v>239</v>
      </c>
      <c r="J34" s="39" t="s">
        <v>13</v>
      </c>
      <c r="K34" s="112" t="s">
        <v>297</v>
      </c>
      <c r="L34" s="108">
        <v>30046267</v>
      </c>
      <c r="M34" s="108" t="s">
        <v>28</v>
      </c>
      <c r="N34" s="108">
        <v>4800</v>
      </c>
      <c r="O34" s="39">
        <f t="shared" si="3"/>
        <v>57600</v>
      </c>
      <c r="P34" s="70"/>
    </row>
    <row r="35" spans="1:16" s="4" customFormat="1" ht="39.950000000000003" customHeight="1">
      <c r="A35" s="48" t="s">
        <v>319</v>
      </c>
      <c r="B35" s="239"/>
      <c r="C35" s="239"/>
      <c r="D35" s="233"/>
      <c r="E35" s="123" t="s">
        <v>10</v>
      </c>
      <c r="F35" s="124"/>
      <c r="G35" s="128" t="s">
        <v>434</v>
      </c>
      <c r="H35" s="32" t="s">
        <v>58</v>
      </c>
      <c r="I35" s="32" t="s">
        <v>55</v>
      </c>
      <c r="J35" s="39" t="s">
        <v>13</v>
      </c>
      <c r="K35" s="123"/>
      <c r="L35" s="123"/>
      <c r="M35" s="132" t="s">
        <v>250</v>
      </c>
      <c r="N35" s="132">
        <v>800</v>
      </c>
      <c r="O35" s="126">
        <f t="shared" si="3"/>
        <v>9600</v>
      </c>
      <c r="P35" s="206" t="s">
        <v>523</v>
      </c>
    </row>
    <row r="36" spans="1:16" s="4" customFormat="1" ht="39.950000000000003" customHeight="1">
      <c r="A36" s="48" t="s">
        <v>320</v>
      </c>
      <c r="B36" s="239"/>
      <c r="C36" s="239"/>
      <c r="D36" s="233"/>
      <c r="E36" s="13" t="s">
        <v>10</v>
      </c>
      <c r="F36" s="20" t="s">
        <v>59</v>
      </c>
      <c r="G36" s="32">
        <v>31</v>
      </c>
      <c r="H36" s="32" t="s">
        <v>58</v>
      </c>
      <c r="I36" s="32" t="s">
        <v>55</v>
      </c>
      <c r="J36" s="39" t="s">
        <v>13</v>
      </c>
      <c r="K36" s="112" t="s">
        <v>298</v>
      </c>
      <c r="L36" s="108">
        <v>10106608</v>
      </c>
      <c r="M36" s="108" t="s">
        <v>16</v>
      </c>
      <c r="N36" s="108">
        <v>850</v>
      </c>
      <c r="O36" s="39">
        <f t="shared" si="3"/>
        <v>10200</v>
      </c>
      <c r="P36" s="71"/>
    </row>
    <row r="37" spans="1:16" s="18" customFormat="1" ht="39.950000000000003" customHeight="1">
      <c r="A37" s="50" t="s">
        <v>321</v>
      </c>
      <c r="B37" s="240"/>
      <c r="C37" s="240"/>
      <c r="D37" s="234"/>
      <c r="E37" s="22" t="s">
        <v>10</v>
      </c>
      <c r="F37" s="23" t="s">
        <v>99</v>
      </c>
      <c r="G37" s="32">
        <v>11</v>
      </c>
      <c r="H37" s="32" t="s">
        <v>57</v>
      </c>
      <c r="I37" s="32" t="s">
        <v>56</v>
      </c>
      <c r="J37" s="39" t="s">
        <v>13</v>
      </c>
      <c r="K37" s="114" t="s">
        <v>342</v>
      </c>
      <c r="L37" s="113" t="s">
        <v>343</v>
      </c>
      <c r="M37" s="108" t="s">
        <v>250</v>
      </c>
      <c r="N37" s="108">
        <v>1000</v>
      </c>
      <c r="O37" s="39">
        <f t="shared" si="3"/>
        <v>12000</v>
      </c>
      <c r="P37" s="69"/>
    </row>
    <row r="38" spans="1:16" ht="39.950000000000003" customHeight="1" thickBot="1">
      <c r="A38" s="273" t="s">
        <v>195</v>
      </c>
      <c r="B38" s="274"/>
      <c r="C38" s="274"/>
      <c r="D38" s="274"/>
      <c r="E38" s="274"/>
      <c r="F38" s="274"/>
      <c r="G38" s="274"/>
      <c r="H38" s="274"/>
      <c r="I38" s="274"/>
      <c r="J38" s="274"/>
      <c r="K38" s="274"/>
      <c r="L38" s="274"/>
      <c r="M38" s="274"/>
      <c r="N38" s="274"/>
      <c r="O38" s="275"/>
    </row>
    <row r="39" spans="1:16" s="4" customFormat="1" ht="39.950000000000003" customHeight="1" thickBot="1">
      <c r="A39" s="48" t="s">
        <v>322</v>
      </c>
      <c r="B39" s="229" t="s">
        <v>336</v>
      </c>
      <c r="C39" s="229" t="s">
        <v>337</v>
      </c>
      <c r="D39" s="232" t="s">
        <v>209</v>
      </c>
      <c r="E39" s="13" t="s">
        <v>10</v>
      </c>
      <c r="F39" s="20" t="s">
        <v>140</v>
      </c>
      <c r="G39" s="32">
        <v>10</v>
      </c>
      <c r="H39" s="32" t="s">
        <v>61</v>
      </c>
      <c r="I39" s="32" t="s">
        <v>60</v>
      </c>
      <c r="J39" s="39" t="s">
        <v>68</v>
      </c>
      <c r="K39" s="215" t="s">
        <v>402</v>
      </c>
      <c r="L39" s="216">
        <v>1790078</v>
      </c>
      <c r="M39" s="81" t="s">
        <v>14</v>
      </c>
      <c r="N39" s="156">
        <v>10300</v>
      </c>
      <c r="O39" s="157">
        <f>N39*12</f>
        <v>123600</v>
      </c>
      <c r="P39" s="109" t="s">
        <v>344</v>
      </c>
    </row>
    <row r="40" spans="1:16" s="4" customFormat="1" ht="39.950000000000003" customHeight="1" thickBot="1">
      <c r="A40" s="48" t="s">
        <v>323</v>
      </c>
      <c r="B40" s="230"/>
      <c r="C40" s="230"/>
      <c r="D40" s="233"/>
      <c r="E40" s="13" t="s">
        <v>10</v>
      </c>
      <c r="F40" s="20" t="s">
        <v>67</v>
      </c>
      <c r="G40" s="32">
        <v>16</v>
      </c>
      <c r="H40" s="32" t="s">
        <v>62</v>
      </c>
      <c r="I40" s="32" t="s">
        <v>64</v>
      </c>
      <c r="J40" s="39" t="s">
        <v>68</v>
      </c>
      <c r="K40" s="215" t="s">
        <v>403</v>
      </c>
      <c r="L40" s="216">
        <v>56262533</v>
      </c>
      <c r="M40" s="81" t="s">
        <v>49</v>
      </c>
      <c r="N40" s="156">
        <v>1450</v>
      </c>
      <c r="O40" s="157">
        <f>N40*12</f>
        <v>17400</v>
      </c>
      <c r="P40" s="110" t="s">
        <v>345</v>
      </c>
    </row>
    <row r="41" spans="1:16" s="4" customFormat="1" ht="39.950000000000003" customHeight="1" thickBot="1">
      <c r="A41" s="48" t="s">
        <v>324</v>
      </c>
      <c r="B41" s="230"/>
      <c r="C41" s="230"/>
      <c r="D41" s="233"/>
      <c r="E41" s="167" t="s">
        <v>10</v>
      </c>
      <c r="F41" s="168" t="s">
        <v>66</v>
      </c>
      <c r="G41" s="169">
        <v>7</v>
      </c>
      <c r="H41" s="169" t="s">
        <v>63</v>
      </c>
      <c r="I41" s="170" t="s">
        <v>65</v>
      </c>
      <c r="J41" s="171" t="s">
        <v>68</v>
      </c>
      <c r="K41" s="217" t="s">
        <v>404</v>
      </c>
      <c r="L41" s="218">
        <v>56622633</v>
      </c>
      <c r="M41" s="172" t="s">
        <v>17</v>
      </c>
      <c r="N41" s="173">
        <v>900</v>
      </c>
      <c r="O41" s="174">
        <f>N41*12</f>
        <v>10800</v>
      </c>
      <c r="P41" s="110" t="s">
        <v>346</v>
      </c>
    </row>
    <row r="42" spans="1:16" s="4" customFormat="1" ht="39.950000000000003" customHeight="1">
      <c r="A42" s="165" t="s">
        <v>325</v>
      </c>
      <c r="B42" s="231"/>
      <c r="C42" s="231"/>
      <c r="D42" s="234"/>
      <c r="E42" s="161" t="s">
        <v>492</v>
      </c>
      <c r="F42" s="162" t="s">
        <v>136</v>
      </c>
      <c r="G42" s="163">
        <v>15</v>
      </c>
      <c r="H42" s="163" t="s">
        <v>61</v>
      </c>
      <c r="I42" s="175" t="s">
        <v>60</v>
      </c>
      <c r="J42" s="164" t="s">
        <v>13</v>
      </c>
      <c r="K42" s="123"/>
      <c r="L42" s="123"/>
      <c r="M42" s="164" t="s">
        <v>498</v>
      </c>
      <c r="N42" s="164">
        <v>750</v>
      </c>
      <c r="O42" s="176">
        <f>N42*12</f>
        <v>9000</v>
      </c>
      <c r="P42" s="166"/>
    </row>
    <row r="43" spans="1:16" ht="39.950000000000003" customHeight="1">
      <c r="A43" s="258" t="s">
        <v>196</v>
      </c>
      <c r="B43" s="259"/>
      <c r="C43" s="259"/>
      <c r="D43" s="259"/>
      <c r="E43" s="259"/>
      <c r="F43" s="259"/>
      <c r="G43" s="259"/>
      <c r="H43" s="259"/>
      <c r="I43" s="259"/>
      <c r="J43" s="259"/>
      <c r="K43" s="259"/>
      <c r="L43" s="259"/>
      <c r="M43" s="259"/>
      <c r="N43" s="259"/>
      <c r="O43" s="260"/>
      <c r="P43" s="69"/>
    </row>
    <row r="44" spans="1:16" s="4" customFormat="1" ht="39.950000000000003" customHeight="1">
      <c r="A44" s="48" t="s">
        <v>326</v>
      </c>
      <c r="B44" s="229" t="s">
        <v>336</v>
      </c>
      <c r="C44" s="229" t="s">
        <v>337</v>
      </c>
      <c r="D44" s="232" t="s">
        <v>209</v>
      </c>
      <c r="E44" s="37" t="s">
        <v>10</v>
      </c>
      <c r="F44" s="20" t="s">
        <v>71</v>
      </c>
      <c r="G44" s="32">
        <v>19</v>
      </c>
      <c r="H44" s="32" t="s">
        <v>74</v>
      </c>
      <c r="I44" s="32" t="s">
        <v>70</v>
      </c>
      <c r="J44" s="39" t="s">
        <v>13</v>
      </c>
      <c r="K44" s="135" t="s">
        <v>406</v>
      </c>
      <c r="L44" s="177">
        <v>57062666</v>
      </c>
      <c r="M44" s="39" t="s">
        <v>75</v>
      </c>
      <c r="N44" s="39">
        <v>550</v>
      </c>
      <c r="O44" s="64">
        <f>N44*12</f>
        <v>6600</v>
      </c>
      <c r="P44" s="69"/>
    </row>
    <row r="45" spans="1:16" s="18" customFormat="1" ht="39.950000000000003" customHeight="1">
      <c r="A45" s="50" t="s">
        <v>327</v>
      </c>
      <c r="B45" s="239"/>
      <c r="C45" s="239"/>
      <c r="D45" s="233"/>
      <c r="E45" s="40" t="s">
        <v>10</v>
      </c>
      <c r="F45" s="23" t="s">
        <v>42</v>
      </c>
      <c r="G45" s="32">
        <v>43</v>
      </c>
      <c r="H45" s="32" t="s">
        <v>226</v>
      </c>
      <c r="I45" s="32" t="s">
        <v>227</v>
      </c>
      <c r="J45" s="39" t="s">
        <v>13</v>
      </c>
      <c r="K45" s="135" t="s">
        <v>407</v>
      </c>
      <c r="L45" s="178">
        <v>57125451</v>
      </c>
      <c r="M45" s="64" t="s">
        <v>228</v>
      </c>
      <c r="N45" s="136">
        <v>100</v>
      </c>
      <c r="O45" s="107">
        <f>N45*12</f>
        <v>1200</v>
      </c>
      <c r="P45" s="69"/>
    </row>
    <row r="46" spans="1:16" s="4" customFormat="1" ht="39.950000000000003" customHeight="1" thickBot="1">
      <c r="A46" s="48" t="s">
        <v>328</v>
      </c>
      <c r="B46" s="239"/>
      <c r="C46" s="239"/>
      <c r="D46" s="233"/>
      <c r="E46" s="37" t="s">
        <v>10</v>
      </c>
      <c r="F46" s="20" t="s">
        <v>246</v>
      </c>
      <c r="G46" s="32">
        <v>26</v>
      </c>
      <c r="H46" s="32" t="s">
        <v>73</v>
      </c>
      <c r="I46" s="32" t="s">
        <v>72</v>
      </c>
      <c r="J46" s="39" t="s">
        <v>13</v>
      </c>
      <c r="K46" s="135" t="s">
        <v>408</v>
      </c>
      <c r="L46" s="155" t="s">
        <v>261</v>
      </c>
      <c r="M46" s="39" t="s">
        <v>39</v>
      </c>
      <c r="N46" s="39">
        <v>10000</v>
      </c>
      <c r="O46" s="64">
        <f t="shared" ref="O46" si="4">N46*12</f>
        <v>120000</v>
      </c>
      <c r="P46" s="69"/>
    </row>
    <row r="47" spans="1:16" s="4" customFormat="1" ht="39.950000000000003" customHeight="1" thickBot="1">
      <c r="A47" s="48" t="s">
        <v>519</v>
      </c>
      <c r="B47" s="239"/>
      <c r="C47" s="239"/>
      <c r="D47" s="233"/>
      <c r="E47" s="181" t="s">
        <v>385</v>
      </c>
      <c r="F47" s="182" t="s">
        <v>382</v>
      </c>
      <c r="G47" s="183" t="s">
        <v>505</v>
      </c>
      <c r="H47" s="183" t="s">
        <v>73</v>
      </c>
      <c r="I47" s="183" t="s">
        <v>384</v>
      </c>
      <c r="J47" s="205" t="s">
        <v>409</v>
      </c>
      <c r="K47" s="123"/>
      <c r="L47" s="123"/>
      <c r="M47" s="184" t="s">
        <v>16</v>
      </c>
      <c r="N47" s="224">
        <v>350</v>
      </c>
      <c r="O47" s="226">
        <f t="shared" ref="O47" si="5">N47*12</f>
        <v>4200</v>
      </c>
      <c r="P47" s="111" t="s">
        <v>523</v>
      </c>
    </row>
    <row r="48" spans="1:16" s="4" customFormat="1" ht="39.950000000000003" customHeight="1">
      <c r="A48" s="48" t="s">
        <v>329</v>
      </c>
      <c r="B48" s="240"/>
      <c r="C48" s="240"/>
      <c r="D48" s="234"/>
      <c r="E48" s="181" t="s">
        <v>385</v>
      </c>
      <c r="F48" s="182" t="s">
        <v>382</v>
      </c>
      <c r="G48" s="183" t="s">
        <v>383</v>
      </c>
      <c r="H48" s="183" t="s">
        <v>73</v>
      </c>
      <c r="I48" s="183" t="s">
        <v>384</v>
      </c>
      <c r="J48" s="205" t="s">
        <v>409</v>
      </c>
      <c r="K48" s="185" t="s">
        <v>437</v>
      </c>
      <c r="L48" s="186">
        <v>30170138</v>
      </c>
      <c r="M48" s="184" t="s">
        <v>16</v>
      </c>
      <c r="N48" s="224">
        <v>350</v>
      </c>
      <c r="O48" s="226">
        <f t="shared" ref="O48" si="6">N48*12</f>
        <v>4200</v>
      </c>
      <c r="P48" s="72"/>
    </row>
    <row r="49" spans="1:16" ht="39.950000000000003" customHeight="1">
      <c r="A49" s="258" t="s">
        <v>214</v>
      </c>
      <c r="B49" s="259"/>
      <c r="C49" s="259"/>
      <c r="D49" s="259"/>
      <c r="E49" s="259"/>
      <c r="F49" s="259"/>
      <c r="G49" s="259"/>
      <c r="H49" s="259"/>
      <c r="I49" s="259"/>
      <c r="J49" s="259"/>
      <c r="K49" s="259"/>
      <c r="L49" s="259"/>
      <c r="M49" s="259"/>
      <c r="N49" s="259"/>
      <c r="O49" s="260"/>
      <c r="P49" s="69"/>
    </row>
    <row r="50" spans="1:16" ht="39.950000000000003" customHeight="1">
      <c r="A50" s="50" t="s">
        <v>330</v>
      </c>
      <c r="B50" s="235" t="s">
        <v>336</v>
      </c>
      <c r="C50" s="229" t="s">
        <v>337</v>
      </c>
      <c r="D50" s="237" t="s">
        <v>209</v>
      </c>
      <c r="E50" s="21" t="s">
        <v>299</v>
      </c>
      <c r="F50" s="43" t="s">
        <v>225</v>
      </c>
      <c r="G50" s="30">
        <v>33</v>
      </c>
      <c r="H50" s="32" t="s">
        <v>76</v>
      </c>
      <c r="I50" s="32" t="s">
        <v>77</v>
      </c>
      <c r="J50" s="39" t="s">
        <v>13</v>
      </c>
      <c r="K50" s="159" t="s">
        <v>489</v>
      </c>
      <c r="L50" s="160">
        <v>56301482</v>
      </c>
      <c r="M50" s="39" t="s">
        <v>211</v>
      </c>
      <c r="N50" s="39">
        <v>2650</v>
      </c>
      <c r="O50" s="39">
        <f>N50*12</f>
        <v>31800</v>
      </c>
    </row>
    <row r="51" spans="1:16" ht="39.950000000000003" customHeight="1">
      <c r="A51" s="50" t="s">
        <v>331</v>
      </c>
      <c r="B51" s="250"/>
      <c r="C51" s="240"/>
      <c r="D51" s="278"/>
      <c r="E51" s="21" t="s">
        <v>10</v>
      </c>
      <c r="F51" s="43" t="s">
        <v>225</v>
      </c>
      <c r="G51" s="30">
        <v>33</v>
      </c>
      <c r="H51" s="32" t="s">
        <v>76</v>
      </c>
      <c r="I51" s="32" t="s">
        <v>77</v>
      </c>
      <c r="J51" s="39" t="s">
        <v>12</v>
      </c>
      <c r="K51" s="159" t="s">
        <v>490</v>
      </c>
      <c r="L51" s="160">
        <v>2578404</v>
      </c>
      <c r="M51" s="39" t="s">
        <v>224</v>
      </c>
      <c r="N51" s="39">
        <v>2650</v>
      </c>
      <c r="O51" s="39">
        <f>N51*12</f>
        <v>31800</v>
      </c>
      <c r="P51" s="69"/>
    </row>
    <row r="52" spans="1:16" ht="39.950000000000003" customHeight="1" thickBot="1">
      <c r="A52" s="251" t="s">
        <v>197</v>
      </c>
      <c r="B52" s="252"/>
      <c r="C52" s="252"/>
      <c r="D52" s="252"/>
      <c r="E52" s="252"/>
      <c r="F52" s="252"/>
      <c r="G52" s="252"/>
      <c r="H52" s="252"/>
      <c r="I52" s="252"/>
      <c r="J52" s="252"/>
      <c r="K52" s="252"/>
      <c r="L52" s="252"/>
      <c r="M52" s="252"/>
      <c r="N52" s="252"/>
      <c r="O52" s="253"/>
    </row>
    <row r="53" spans="1:16" s="4" customFormat="1" ht="39.950000000000003" customHeight="1" thickBot="1">
      <c r="A53" s="48" t="s">
        <v>332</v>
      </c>
      <c r="B53" s="229" t="s">
        <v>336</v>
      </c>
      <c r="C53" s="229" t="s">
        <v>337</v>
      </c>
      <c r="D53" s="232" t="s">
        <v>304</v>
      </c>
      <c r="E53" s="13" t="s">
        <v>10</v>
      </c>
      <c r="F53" s="20" t="s">
        <v>79</v>
      </c>
      <c r="G53" s="17">
        <v>4</v>
      </c>
      <c r="H53" s="17" t="s">
        <v>90</v>
      </c>
      <c r="I53" s="17" t="s">
        <v>78</v>
      </c>
      <c r="J53" s="16" t="s">
        <v>12</v>
      </c>
      <c r="K53" s="41" t="s">
        <v>262</v>
      </c>
      <c r="L53" s="42">
        <v>42994083</v>
      </c>
      <c r="M53" s="39" t="s">
        <v>215</v>
      </c>
      <c r="N53" s="39">
        <v>6810</v>
      </c>
      <c r="O53" s="38">
        <f>N53*12</f>
        <v>81720</v>
      </c>
      <c r="P53" s="227" t="s">
        <v>528</v>
      </c>
    </row>
    <row r="54" spans="1:16" s="4" customFormat="1" ht="39.950000000000003" customHeight="1">
      <c r="A54" s="48" t="s">
        <v>333</v>
      </c>
      <c r="B54" s="239"/>
      <c r="C54" s="239"/>
      <c r="D54" s="233"/>
      <c r="E54" s="13" t="s">
        <v>10</v>
      </c>
      <c r="F54" s="20" t="s">
        <v>46</v>
      </c>
      <c r="G54" s="17" t="s">
        <v>84</v>
      </c>
      <c r="H54" s="17" t="s">
        <v>91</v>
      </c>
      <c r="I54" s="17" t="s">
        <v>80</v>
      </c>
      <c r="J54" s="16" t="s">
        <v>13</v>
      </c>
      <c r="K54" s="41" t="s">
        <v>263</v>
      </c>
      <c r="L54" s="42">
        <v>30049475</v>
      </c>
      <c r="M54" s="39" t="s">
        <v>28</v>
      </c>
      <c r="N54" s="39">
        <v>2340</v>
      </c>
      <c r="O54" s="38">
        <f t="shared" ref="O54:O57" si="7">N54*12</f>
        <v>28080</v>
      </c>
      <c r="P54" s="71"/>
    </row>
    <row r="55" spans="1:16" s="4" customFormat="1" ht="39.950000000000003" customHeight="1">
      <c r="A55" s="48" t="s">
        <v>334</v>
      </c>
      <c r="B55" s="239"/>
      <c r="C55" s="239"/>
      <c r="D55" s="233"/>
      <c r="E55" s="13" t="s">
        <v>10</v>
      </c>
      <c r="F55" s="20" t="s">
        <v>89</v>
      </c>
      <c r="G55" s="17">
        <v>7</v>
      </c>
      <c r="H55" s="17" t="s">
        <v>92</v>
      </c>
      <c r="I55" s="17" t="s">
        <v>81</v>
      </c>
      <c r="J55" s="16" t="s">
        <v>13</v>
      </c>
      <c r="K55" s="41" t="s">
        <v>264</v>
      </c>
      <c r="L55" s="42">
        <v>30154511</v>
      </c>
      <c r="M55" s="39" t="s">
        <v>17</v>
      </c>
      <c r="N55" s="39">
        <v>530</v>
      </c>
      <c r="O55" s="38">
        <f t="shared" si="7"/>
        <v>6360</v>
      </c>
      <c r="P55" s="71"/>
    </row>
    <row r="56" spans="1:16" s="4" customFormat="1" ht="39.75" customHeight="1">
      <c r="A56" s="48" t="s">
        <v>335</v>
      </c>
      <c r="B56" s="239"/>
      <c r="C56" s="239"/>
      <c r="D56" s="233"/>
      <c r="E56" s="13" t="s">
        <v>10</v>
      </c>
      <c r="F56" s="20" t="s">
        <v>85</v>
      </c>
      <c r="G56" s="17">
        <v>9</v>
      </c>
      <c r="H56" s="17" t="s">
        <v>86</v>
      </c>
      <c r="I56" s="17" t="s">
        <v>82</v>
      </c>
      <c r="J56" s="16" t="s">
        <v>13</v>
      </c>
      <c r="K56" s="41" t="s">
        <v>265</v>
      </c>
      <c r="L56" s="42">
        <v>30139712</v>
      </c>
      <c r="M56" s="39" t="s">
        <v>93</v>
      </c>
      <c r="N56" s="39">
        <v>880</v>
      </c>
      <c r="O56" s="38">
        <f t="shared" si="7"/>
        <v>10560</v>
      </c>
      <c r="P56" s="71"/>
    </row>
    <row r="57" spans="1:16" s="4" customFormat="1" ht="39.75" customHeight="1">
      <c r="A57" s="48" t="s">
        <v>386</v>
      </c>
      <c r="B57" s="240"/>
      <c r="C57" s="240"/>
      <c r="D57" s="234"/>
      <c r="E57" s="13" t="s">
        <v>10</v>
      </c>
      <c r="F57" s="20" t="s">
        <v>87</v>
      </c>
      <c r="G57" s="17">
        <v>5</v>
      </c>
      <c r="H57" s="17" t="s">
        <v>88</v>
      </c>
      <c r="I57" s="17" t="s">
        <v>83</v>
      </c>
      <c r="J57" s="16" t="s">
        <v>13</v>
      </c>
      <c r="K57" s="65" t="s">
        <v>266</v>
      </c>
      <c r="L57" s="42">
        <v>30139729</v>
      </c>
      <c r="M57" s="39" t="s">
        <v>15</v>
      </c>
      <c r="N57" s="39">
        <v>730</v>
      </c>
      <c r="O57" s="38">
        <f t="shared" si="7"/>
        <v>8760</v>
      </c>
      <c r="P57" s="69"/>
    </row>
    <row r="58" spans="1:16" ht="39.75" customHeight="1" thickBot="1">
      <c r="A58" s="251" t="s">
        <v>198</v>
      </c>
      <c r="B58" s="252"/>
      <c r="C58" s="252"/>
      <c r="D58" s="252"/>
      <c r="E58" s="252"/>
      <c r="F58" s="252"/>
      <c r="G58" s="252"/>
      <c r="H58" s="252"/>
      <c r="I58" s="252"/>
      <c r="J58" s="252"/>
      <c r="K58" s="252"/>
      <c r="L58" s="252"/>
      <c r="M58" s="252"/>
      <c r="N58" s="252"/>
      <c r="O58" s="253"/>
      <c r="P58" s="69"/>
    </row>
    <row r="59" spans="1:16" s="4" customFormat="1" ht="39.75" customHeight="1" thickBot="1">
      <c r="A59" s="48" t="s">
        <v>387</v>
      </c>
      <c r="B59" s="200" t="s">
        <v>338</v>
      </c>
      <c r="C59" s="200" t="s">
        <v>337</v>
      </c>
      <c r="D59" s="201" t="s">
        <v>305</v>
      </c>
      <c r="E59" s="13" t="s">
        <v>10</v>
      </c>
      <c r="F59" s="36" t="s">
        <v>183</v>
      </c>
      <c r="G59" s="29" t="s">
        <v>181</v>
      </c>
      <c r="H59" s="29" t="s">
        <v>176</v>
      </c>
      <c r="I59" s="29" t="s">
        <v>177</v>
      </c>
      <c r="J59" s="16" t="s">
        <v>13</v>
      </c>
      <c r="K59" s="41" t="s">
        <v>267</v>
      </c>
      <c r="L59" s="137">
        <v>88057443</v>
      </c>
      <c r="M59" s="16" t="s">
        <v>30</v>
      </c>
      <c r="N59" s="16">
        <v>1400</v>
      </c>
      <c r="O59" s="16">
        <f>N59*12</f>
        <v>16800</v>
      </c>
      <c r="P59" s="68" t="s">
        <v>222</v>
      </c>
    </row>
    <row r="60" spans="1:16" s="62" customFormat="1" ht="39.950000000000003" customHeight="1">
      <c r="A60" s="261" t="s">
        <v>199</v>
      </c>
      <c r="B60" s="262"/>
      <c r="C60" s="262"/>
      <c r="D60" s="262"/>
      <c r="E60" s="262"/>
      <c r="F60" s="262"/>
      <c r="G60" s="262"/>
      <c r="H60" s="262"/>
      <c r="I60" s="262"/>
      <c r="J60" s="262"/>
      <c r="K60" s="262"/>
      <c r="L60" s="262"/>
      <c r="M60" s="262"/>
      <c r="N60" s="262"/>
      <c r="O60" s="263"/>
      <c r="P60" s="72"/>
    </row>
    <row r="61" spans="1:16" s="4" customFormat="1" ht="39.950000000000003" customHeight="1">
      <c r="A61" s="48" t="s">
        <v>388</v>
      </c>
      <c r="B61" s="229" t="s">
        <v>336</v>
      </c>
      <c r="C61" s="229" t="s">
        <v>337</v>
      </c>
      <c r="D61" s="264" t="s">
        <v>306</v>
      </c>
      <c r="E61" s="44" t="s">
        <v>10</v>
      </c>
      <c r="F61" s="45" t="s">
        <v>98</v>
      </c>
      <c r="G61" s="17">
        <v>8</v>
      </c>
      <c r="H61" s="17" t="s">
        <v>96</v>
      </c>
      <c r="I61" s="24" t="s">
        <v>94</v>
      </c>
      <c r="J61" s="16" t="s">
        <v>13</v>
      </c>
      <c r="K61" s="41" t="s">
        <v>291</v>
      </c>
      <c r="L61" s="34">
        <v>13753588</v>
      </c>
      <c r="M61" s="16" t="s">
        <v>14</v>
      </c>
      <c r="N61" s="16">
        <v>12000</v>
      </c>
      <c r="O61" s="16">
        <f>N61*12</f>
        <v>144000</v>
      </c>
      <c r="P61" s="71"/>
    </row>
    <row r="62" spans="1:16" s="4" customFormat="1" ht="39.950000000000003" customHeight="1">
      <c r="A62" s="48" t="s">
        <v>389</v>
      </c>
      <c r="B62" s="240"/>
      <c r="C62" s="240"/>
      <c r="D62" s="265"/>
      <c r="E62" s="44" t="s">
        <v>10</v>
      </c>
      <c r="F62" s="45" t="s">
        <v>99</v>
      </c>
      <c r="G62" s="17">
        <v>13</v>
      </c>
      <c r="H62" s="17" t="s">
        <v>97</v>
      </c>
      <c r="I62" s="17" t="s">
        <v>95</v>
      </c>
      <c r="J62" s="16" t="s">
        <v>13</v>
      </c>
      <c r="K62" s="41" t="s">
        <v>290</v>
      </c>
      <c r="L62" s="34">
        <v>12525461</v>
      </c>
      <c r="M62" s="16" t="s">
        <v>30</v>
      </c>
      <c r="N62" s="16">
        <v>4000</v>
      </c>
      <c r="O62" s="16">
        <f>N62*12</f>
        <v>48000</v>
      </c>
      <c r="P62" s="69"/>
    </row>
    <row r="63" spans="1:16" ht="39.950000000000003" customHeight="1">
      <c r="A63" s="251" t="s">
        <v>200</v>
      </c>
      <c r="B63" s="252"/>
      <c r="C63" s="252"/>
      <c r="D63" s="252"/>
      <c r="E63" s="252"/>
      <c r="F63" s="252"/>
      <c r="G63" s="252"/>
      <c r="H63" s="252"/>
      <c r="I63" s="252"/>
      <c r="J63" s="252"/>
      <c r="K63" s="252"/>
      <c r="L63" s="252"/>
      <c r="M63" s="252"/>
      <c r="N63" s="252"/>
      <c r="O63" s="253"/>
    </row>
    <row r="64" spans="1:16" s="4" customFormat="1" ht="40.5" customHeight="1">
      <c r="A64" s="48" t="s">
        <v>390</v>
      </c>
      <c r="B64" s="229" t="s">
        <v>336</v>
      </c>
      <c r="C64" s="229" t="s">
        <v>337</v>
      </c>
      <c r="D64" s="211" t="s">
        <v>305</v>
      </c>
      <c r="E64" s="13" t="s">
        <v>10</v>
      </c>
      <c r="F64" s="20" t="s">
        <v>102</v>
      </c>
      <c r="G64" s="17">
        <v>2</v>
      </c>
      <c r="H64" s="17" t="s">
        <v>103</v>
      </c>
      <c r="I64" s="17" t="s">
        <v>100</v>
      </c>
      <c r="J64" s="16" t="s">
        <v>13</v>
      </c>
      <c r="K64" s="66" t="s">
        <v>268</v>
      </c>
      <c r="L64" s="34">
        <v>113018</v>
      </c>
      <c r="M64" s="16" t="s">
        <v>14</v>
      </c>
      <c r="N64" s="16">
        <v>8750</v>
      </c>
      <c r="O64" s="39">
        <f>N64*12</f>
        <v>105000</v>
      </c>
      <c r="P64" s="75"/>
    </row>
    <row r="65" spans="1:17" s="4" customFormat="1" ht="39.950000000000003" customHeight="1">
      <c r="A65" s="48" t="s">
        <v>391</v>
      </c>
      <c r="B65" s="240"/>
      <c r="C65" s="240"/>
      <c r="D65" s="211" t="s">
        <v>209</v>
      </c>
      <c r="E65" s="13" t="s">
        <v>10</v>
      </c>
      <c r="F65" s="20" t="s">
        <v>247</v>
      </c>
      <c r="G65" s="17">
        <v>16</v>
      </c>
      <c r="H65" s="17" t="s">
        <v>104</v>
      </c>
      <c r="I65" s="17" t="s">
        <v>101</v>
      </c>
      <c r="J65" s="16" t="s">
        <v>13</v>
      </c>
      <c r="K65" s="35" t="s">
        <v>438</v>
      </c>
      <c r="L65" s="108">
        <v>98696170</v>
      </c>
      <c r="M65" s="16" t="s">
        <v>15</v>
      </c>
      <c r="N65" s="134">
        <v>1920</v>
      </c>
      <c r="O65" s="138">
        <f>N65*12</f>
        <v>23040</v>
      </c>
      <c r="P65" s="69"/>
    </row>
    <row r="66" spans="1:17" s="62" customFormat="1" ht="39.950000000000003" customHeight="1">
      <c r="A66" s="261" t="s">
        <v>201</v>
      </c>
      <c r="B66" s="262"/>
      <c r="C66" s="262"/>
      <c r="D66" s="262"/>
      <c r="E66" s="262"/>
      <c r="F66" s="262"/>
      <c r="G66" s="262"/>
      <c r="H66" s="262"/>
      <c r="I66" s="262"/>
      <c r="J66" s="262"/>
      <c r="K66" s="262"/>
      <c r="L66" s="262"/>
      <c r="M66" s="262"/>
      <c r="N66" s="262"/>
      <c r="O66" s="263"/>
      <c r="P66" s="72"/>
    </row>
    <row r="67" spans="1:17" s="4" customFormat="1" ht="39.950000000000003" customHeight="1">
      <c r="A67" s="48" t="s">
        <v>392</v>
      </c>
      <c r="B67" s="202" t="s">
        <v>336</v>
      </c>
      <c r="C67" s="202" t="s">
        <v>337</v>
      </c>
      <c r="D67" s="211" t="s">
        <v>185</v>
      </c>
      <c r="E67" s="13" t="s">
        <v>10</v>
      </c>
      <c r="F67" s="20" t="s">
        <v>136</v>
      </c>
      <c r="G67" s="17">
        <v>17</v>
      </c>
      <c r="H67" s="17" t="s">
        <v>106</v>
      </c>
      <c r="I67" s="17" t="s">
        <v>105</v>
      </c>
      <c r="J67" s="16" t="s">
        <v>13</v>
      </c>
      <c r="K67" s="41" t="s">
        <v>292</v>
      </c>
      <c r="L67" s="34">
        <v>11623237</v>
      </c>
      <c r="M67" s="16" t="s">
        <v>14</v>
      </c>
      <c r="N67" s="16">
        <v>8722</v>
      </c>
      <c r="O67" s="39">
        <f>N67*12</f>
        <v>104664</v>
      </c>
      <c r="P67" s="69"/>
    </row>
    <row r="68" spans="1:17" ht="39.950000000000003" customHeight="1">
      <c r="A68" s="251" t="s">
        <v>202</v>
      </c>
      <c r="B68" s="252"/>
      <c r="C68" s="252"/>
      <c r="D68" s="252"/>
      <c r="E68" s="252"/>
      <c r="F68" s="252"/>
      <c r="G68" s="252"/>
      <c r="H68" s="252"/>
      <c r="I68" s="252"/>
      <c r="J68" s="252"/>
      <c r="K68" s="252"/>
      <c r="L68" s="252"/>
      <c r="M68" s="252"/>
      <c r="N68" s="252"/>
      <c r="O68" s="253"/>
      <c r="P68" s="74"/>
    </row>
    <row r="69" spans="1:17" s="11" customFormat="1" ht="39.75" customHeight="1">
      <c r="A69" s="49" t="s">
        <v>425</v>
      </c>
      <c r="B69" s="210" t="s">
        <v>336</v>
      </c>
      <c r="C69" s="202" t="s">
        <v>337</v>
      </c>
      <c r="D69" s="211" t="s">
        <v>184</v>
      </c>
      <c r="E69" s="19" t="s">
        <v>10</v>
      </c>
      <c r="F69" s="20" t="s">
        <v>69</v>
      </c>
      <c r="G69" s="29">
        <v>6</v>
      </c>
      <c r="H69" s="29" t="s">
        <v>107</v>
      </c>
      <c r="I69" s="46" t="s">
        <v>179</v>
      </c>
      <c r="J69" s="16" t="s">
        <v>13</v>
      </c>
      <c r="K69" s="41" t="s">
        <v>269</v>
      </c>
      <c r="L69" s="63">
        <v>30082162</v>
      </c>
      <c r="M69" s="39" t="s">
        <v>211</v>
      </c>
      <c r="N69" s="81">
        <v>9000</v>
      </c>
      <c r="O69" s="81">
        <f>N69*12</f>
        <v>108000</v>
      </c>
      <c r="P69" s="69"/>
      <c r="Q69" s="6"/>
    </row>
    <row r="70" spans="1:17" s="2" customFormat="1" ht="39.950000000000003" customHeight="1">
      <c r="A70" s="251" t="s">
        <v>203</v>
      </c>
      <c r="B70" s="252"/>
      <c r="C70" s="252"/>
      <c r="D70" s="252"/>
      <c r="E70" s="252"/>
      <c r="F70" s="252"/>
      <c r="G70" s="252"/>
      <c r="H70" s="252"/>
      <c r="I70" s="252"/>
      <c r="J70" s="252"/>
      <c r="K70" s="252"/>
      <c r="L70" s="252"/>
      <c r="M70" s="252"/>
      <c r="N70" s="252"/>
      <c r="O70" s="253"/>
      <c r="P70" s="72"/>
    </row>
    <row r="71" spans="1:17" s="4" customFormat="1" ht="39.950000000000003" customHeight="1">
      <c r="A71" s="48" t="s">
        <v>393</v>
      </c>
      <c r="B71" s="254" t="s">
        <v>336</v>
      </c>
      <c r="C71" s="256" t="s">
        <v>339</v>
      </c>
      <c r="D71" s="232" t="s">
        <v>209</v>
      </c>
      <c r="E71" s="13" t="s">
        <v>10</v>
      </c>
      <c r="F71" s="20" t="s">
        <v>111</v>
      </c>
      <c r="G71" s="17">
        <v>1</v>
      </c>
      <c r="H71" s="17" t="s">
        <v>110</v>
      </c>
      <c r="I71" s="17" t="s">
        <v>109</v>
      </c>
      <c r="J71" s="16" t="s">
        <v>13</v>
      </c>
      <c r="K71" s="212" t="s">
        <v>400</v>
      </c>
      <c r="L71" s="42">
        <v>56300329</v>
      </c>
      <c r="M71" s="16" t="s">
        <v>30</v>
      </c>
      <c r="N71" s="139">
        <v>8000</v>
      </c>
      <c r="O71" s="139">
        <f>N71*12</f>
        <v>96000</v>
      </c>
      <c r="P71" s="71"/>
    </row>
    <row r="72" spans="1:17" s="4" customFormat="1" ht="39.950000000000003" customHeight="1">
      <c r="A72" s="48" t="s">
        <v>394</v>
      </c>
      <c r="B72" s="255"/>
      <c r="C72" s="257"/>
      <c r="D72" s="234"/>
      <c r="E72" s="13" t="s">
        <v>108</v>
      </c>
      <c r="F72" s="20" t="s">
        <v>111</v>
      </c>
      <c r="G72" s="17">
        <v>1</v>
      </c>
      <c r="H72" s="17" t="s">
        <v>110</v>
      </c>
      <c r="I72" s="17" t="s">
        <v>109</v>
      </c>
      <c r="J72" s="16" t="s">
        <v>13</v>
      </c>
      <c r="K72" s="212" t="s">
        <v>401</v>
      </c>
      <c r="L72" s="41" t="s">
        <v>270</v>
      </c>
      <c r="M72" s="16" t="s">
        <v>48</v>
      </c>
      <c r="N72" s="16">
        <v>3</v>
      </c>
      <c r="O72" s="16">
        <f>N72*12</f>
        <v>36</v>
      </c>
      <c r="P72" s="69"/>
    </row>
    <row r="73" spans="1:17" ht="39.950000000000003" customHeight="1">
      <c r="A73" s="251" t="s">
        <v>207</v>
      </c>
      <c r="B73" s="252"/>
      <c r="C73" s="252"/>
      <c r="D73" s="252"/>
      <c r="E73" s="252"/>
      <c r="F73" s="252"/>
      <c r="G73" s="252"/>
      <c r="H73" s="252"/>
      <c r="I73" s="252"/>
      <c r="J73" s="252"/>
      <c r="K73" s="252"/>
      <c r="L73" s="252"/>
      <c r="M73" s="252"/>
      <c r="N73" s="252"/>
      <c r="O73" s="253"/>
      <c r="P73" s="69"/>
    </row>
    <row r="74" spans="1:17" s="4" customFormat="1" ht="39.950000000000003" customHeight="1">
      <c r="A74" s="48" t="s">
        <v>395</v>
      </c>
      <c r="B74" s="229" t="s">
        <v>336</v>
      </c>
      <c r="C74" s="229" t="s">
        <v>337</v>
      </c>
      <c r="D74" s="232" t="s">
        <v>300</v>
      </c>
      <c r="E74" s="13" t="s">
        <v>10</v>
      </c>
      <c r="F74" s="78" t="s">
        <v>113</v>
      </c>
      <c r="G74" s="84">
        <v>23</v>
      </c>
      <c r="H74" s="84" t="s">
        <v>114</v>
      </c>
      <c r="I74" s="84" t="s">
        <v>11</v>
      </c>
      <c r="J74" s="81" t="s">
        <v>12</v>
      </c>
      <c r="K74" s="79" t="s">
        <v>277</v>
      </c>
      <c r="L74" s="80">
        <v>54049221</v>
      </c>
      <c r="M74" s="81" t="s">
        <v>47</v>
      </c>
      <c r="N74" s="121">
        <v>16000</v>
      </c>
      <c r="O74" s="122">
        <f>N74*12</f>
        <v>192000</v>
      </c>
      <c r="P74" s="69"/>
    </row>
    <row r="75" spans="1:17" s="4" customFormat="1" ht="39.950000000000003" customHeight="1">
      <c r="A75" s="48" t="s">
        <v>365</v>
      </c>
      <c r="B75" s="239"/>
      <c r="C75" s="239"/>
      <c r="D75" s="233"/>
      <c r="E75" s="95" t="s">
        <v>363</v>
      </c>
      <c r="F75" s="96" t="s">
        <v>364</v>
      </c>
      <c r="G75" s="79" t="s">
        <v>435</v>
      </c>
      <c r="H75" s="100" t="s">
        <v>18</v>
      </c>
      <c r="I75" s="84" t="s">
        <v>11</v>
      </c>
      <c r="J75" s="99" t="s">
        <v>13</v>
      </c>
      <c r="K75" s="97" t="s">
        <v>431</v>
      </c>
      <c r="L75" s="98">
        <v>11932728</v>
      </c>
      <c r="M75" s="99" t="s">
        <v>49</v>
      </c>
      <c r="N75" s="121">
        <v>2500</v>
      </c>
      <c r="O75" s="122">
        <f t="shared" ref="O75:O88" si="8">N75*12</f>
        <v>30000</v>
      </c>
      <c r="P75" s="69"/>
    </row>
    <row r="76" spans="1:17" s="4" customFormat="1" ht="39.950000000000003" customHeight="1">
      <c r="A76" s="48" t="s">
        <v>366</v>
      </c>
      <c r="B76" s="239"/>
      <c r="C76" s="239"/>
      <c r="D76" s="233"/>
      <c r="E76" s="13" t="s">
        <v>112</v>
      </c>
      <c r="F76" s="78" t="s">
        <v>502</v>
      </c>
      <c r="G76" s="84" t="s">
        <v>503</v>
      </c>
      <c r="H76" s="84" t="s">
        <v>504</v>
      </c>
      <c r="I76" s="84" t="s">
        <v>11</v>
      </c>
      <c r="J76" s="81" t="s">
        <v>13</v>
      </c>
      <c r="K76" s="79" t="s">
        <v>278</v>
      </c>
      <c r="L76" s="80">
        <v>30210536</v>
      </c>
      <c r="M76" s="81" t="s">
        <v>17</v>
      </c>
      <c r="N76" s="121">
        <v>2500</v>
      </c>
      <c r="O76" s="122">
        <f t="shared" si="8"/>
        <v>30000</v>
      </c>
      <c r="P76" s="69"/>
    </row>
    <row r="77" spans="1:17" s="4" customFormat="1" ht="39.950000000000003" customHeight="1">
      <c r="A77" s="48" t="s">
        <v>491</v>
      </c>
      <c r="B77" s="239"/>
      <c r="C77" s="239"/>
      <c r="D77" s="233"/>
      <c r="E77" s="13" t="s">
        <v>10</v>
      </c>
      <c r="F77" s="78" t="s">
        <v>115</v>
      </c>
      <c r="G77" s="84">
        <v>13</v>
      </c>
      <c r="H77" s="84" t="s">
        <v>119</v>
      </c>
      <c r="I77" s="84" t="s">
        <v>11</v>
      </c>
      <c r="J77" s="81" t="s">
        <v>13</v>
      </c>
      <c r="K77" s="79" t="s">
        <v>279</v>
      </c>
      <c r="L77" s="80">
        <v>30144896</v>
      </c>
      <c r="M77" s="81" t="s">
        <v>29</v>
      </c>
      <c r="N77" s="121">
        <v>1000</v>
      </c>
      <c r="O77" s="122">
        <f t="shared" si="8"/>
        <v>12000</v>
      </c>
      <c r="P77" s="71"/>
    </row>
    <row r="78" spans="1:17" s="4" customFormat="1" ht="39.950000000000003" customHeight="1">
      <c r="A78" s="48" t="s">
        <v>367</v>
      </c>
      <c r="B78" s="239"/>
      <c r="C78" s="239"/>
      <c r="D78" s="233"/>
      <c r="E78" s="13" t="s">
        <v>10</v>
      </c>
      <c r="F78" s="78" t="s">
        <v>69</v>
      </c>
      <c r="G78" s="84">
        <v>9</v>
      </c>
      <c r="H78" s="84" t="s">
        <v>120</v>
      </c>
      <c r="I78" s="84" t="s">
        <v>127</v>
      </c>
      <c r="J78" s="81" t="s">
        <v>13</v>
      </c>
      <c r="K78" s="79" t="s">
        <v>280</v>
      </c>
      <c r="L78" s="80">
        <v>30108593</v>
      </c>
      <c r="M78" s="81" t="s">
        <v>49</v>
      </c>
      <c r="N78" s="121">
        <v>1700</v>
      </c>
      <c r="O78" s="122">
        <f t="shared" si="8"/>
        <v>20400</v>
      </c>
      <c r="P78" s="71"/>
    </row>
    <row r="79" spans="1:17" s="4" customFormat="1" ht="39.950000000000003" customHeight="1" thickBot="1">
      <c r="A79" s="48" t="s">
        <v>368</v>
      </c>
      <c r="B79" s="239"/>
      <c r="C79" s="239"/>
      <c r="D79" s="233"/>
      <c r="E79" s="13" t="s">
        <v>10</v>
      </c>
      <c r="F79" s="78" t="s">
        <v>136</v>
      </c>
      <c r="G79" s="84">
        <v>41</v>
      </c>
      <c r="H79" s="84" t="s">
        <v>121</v>
      </c>
      <c r="I79" s="84" t="s">
        <v>128</v>
      </c>
      <c r="J79" s="81" t="s">
        <v>13</v>
      </c>
      <c r="K79" s="79" t="s">
        <v>281</v>
      </c>
      <c r="L79" s="80">
        <v>30048998</v>
      </c>
      <c r="M79" s="81" t="s">
        <v>30</v>
      </c>
      <c r="N79" s="121">
        <v>2700</v>
      </c>
      <c r="O79" s="122">
        <f t="shared" si="8"/>
        <v>32400</v>
      </c>
      <c r="P79" s="71"/>
    </row>
    <row r="80" spans="1:17" s="4" customFormat="1" ht="39.950000000000003" customHeight="1" thickBot="1">
      <c r="A80" s="48" t="s">
        <v>369</v>
      </c>
      <c r="B80" s="239"/>
      <c r="C80" s="239"/>
      <c r="D80" s="233"/>
      <c r="E80" s="123" t="s">
        <v>10</v>
      </c>
      <c r="F80" s="124" t="s">
        <v>432</v>
      </c>
      <c r="G80" s="128" t="s">
        <v>433</v>
      </c>
      <c r="H80" s="84" t="s">
        <v>118</v>
      </c>
      <c r="I80" s="84" t="s">
        <v>129</v>
      </c>
      <c r="J80" s="81" t="s">
        <v>13</v>
      </c>
      <c r="K80" s="221"/>
      <c r="L80" s="221"/>
      <c r="M80" s="132" t="s">
        <v>250</v>
      </c>
      <c r="N80" s="132">
        <v>1800</v>
      </c>
      <c r="O80" s="126">
        <f t="shared" si="8"/>
        <v>21600</v>
      </c>
      <c r="P80" s="219" t="s">
        <v>523</v>
      </c>
    </row>
    <row r="81" spans="1:17" s="4" customFormat="1" ht="39.950000000000003" customHeight="1">
      <c r="A81" s="48" t="s">
        <v>370</v>
      </c>
      <c r="B81" s="239"/>
      <c r="C81" s="239"/>
      <c r="D81" s="233"/>
      <c r="E81" s="13" t="s">
        <v>10</v>
      </c>
      <c r="F81" s="78" t="s">
        <v>136</v>
      </c>
      <c r="G81" s="84">
        <v>9</v>
      </c>
      <c r="H81" s="84" t="s">
        <v>118</v>
      </c>
      <c r="I81" s="84" t="s">
        <v>129</v>
      </c>
      <c r="J81" s="81" t="s">
        <v>13</v>
      </c>
      <c r="K81" s="79" t="s">
        <v>282</v>
      </c>
      <c r="L81" s="80">
        <v>30047829</v>
      </c>
      <c r="M81" s="81" t="s">
        <v>49</v>
      </c>
      <c r="N81" s="121">
        <v>700</v>
      </c>
      <c r="O81" s="122">
        <f t="shared" si="8"/>
        <v>8400</v>
      </c>
      <c r="P81" s="207"/>
    </row>
    <row r="82" spans="1:17" s="4" customFormat="1" ht="39.950000000000003" customHeight="1">
      <c r="A82" s="48" t="s">
        <v>371</v>
      </c>
      <c r="B82" s="239"/>
      <c r="C82" s="239"/>
      <c r="D82" s="233"/>
      <c r="E82" s="13" t="s">
        <v>10</v>
      </c>
      <c r="F82" s="78" t="s">
        <v>137</v>
      </c>
      <c r="G82" s="84">
        <v>2</v>
      </c>
      <c r="H82" s="84" t="s">
        <v>122</v>
      </c>
      <c r="I82" s="101" t="s">
        <v>130</v>
      </c>
      <c r="J82" s="81" t="s">
        <v>13</v>
      </c>
      <c r="K82" s="79" t="s">
        <v>283</v>
      </c>
      <c r="L82" s="80">
        <v>30107795</v>
      </c>
      <c r="M82" s="81" t="s">
        <v>49</v>
      </c>
      <c r="N82" s="121">
        <v>2500</v>
      </c>
      <c r="O82" s="122">
        <f t="shared" si="8"/>
        <v>30000</v>
      </c>
      <c r="P82" s="71"/>
    </row>
    <row r="83" spans="1:17" s="4" customFormat="1" ht="39.950000000000003" customHeight="1">
      <c r="A83" s="48" t="s">
        <v>372</v>
      </c>
      <c r="B83" s="239"/>
      <c r="C83" s="239"/>
      <c r="D83" s="233"/>
      <c r="E83" s="13" t="s">
        <v>10</v>
      </c>
      <c r="F83" s="78" t="s">
        <v>138</v>
      </c>
      <c r="G83" s="84">
        <v>11</v>
      </c>
      <c r="H83" s="84" t="s">
        <v>123</v>
      </c>
      <c r="I83" s="84" t="s">
        <v>131</v>
      </c>
      <c r="J83" s="81" t="s">
        <v>68</v>
      </c>
      <c r="K83" s="79" t="s">
        <v>284</v>
      </c>
      <c r="L83" s="80">
        <v>30178682</v>
      </c>
      <c r="M83" s="81" t="s">
        <v>17</v>
      </c>
      <c r="N83" s="121">
        <v>600</v>
      </c>
      <c r="O83" s="122">
        <f t="shared" si="8"/>
        <v>7200</v>
      </c>
      <c r="P83" s="71"/>
    </row>
    <row r="84" spans="1:17" s="4" customFormat="1" ht="39.950000000000003" customHeight="1">
      <c r="A84" s="48" t="s">
        <v>373</v>
      </c>
      <c r="B84" s="239"/>
      <c r="C84" s="239"/>
      <c r="D84" s="233"/>
      <c r="E84" s="47" t="s">
        <v>10</v>
      </c>
      <c r="F84" s="83" t="s">
        <v>488</v>
      </c>
      <c r="G84" s="84">
        <v>3</v>
      </c>
      <c r="H84" s="84" t="s">
        <v>124</v>
      </c>
      <c r="I84" s="84" t="s">
        <v>132</v>
      </c>
      <c r="J84" s="81" t="s">
        <v>13</v>
      </c>
      <c r="K84" s="79" t="s">
        <v>285</v>
      </c>
      <c r="L84" s="82">
        <v>30049160</v>
      </c>
      <c r="M84" s="81" t="s">
        <v>49</v>
      </c>
      <c r="N84" s="121">
        <v>800</v>
      </c>
      <c r="O84" s="122">
        <f t="shared" si="8"/>
        <v>9600</v>
      </c>
      <c r="P84" s="71"/>
    </row>
    <row r="85" spans="1:17" s="4" customFormat="1" ht="39.950000000000003" customHeight="1">
      <c r="A85" s="48" t="s">
        <v>374</v>
      </c>
      <c r="B85" s="239"/>
      <c r="C85" s="239"/>
      <c r="D85" s="233"/>
      <c r="E85" s="13" t="s">
        <v>10</v>
      </c>
      <c r="F85" s="78" t="s">
        <v>139</v>
      </c>
      <c r="G85" s="84">
        <v>5</v>
      </c>
      <c r="H85" s="84" t="s">
        <v>116</v>
      </c>
      <c r="I85" s="84" t="s">
        <v>133</v>
      </c>
      <c r="J85" s="81" t="s">
        <v>13</v>
      </c>
      <c r="K85" s="79" t="s">
        <v>286</v>
      </c>
      <c r="L85" s="80">
        <v>30212194</v>
      </c>
      <c r="M85" s="81" t="s">
        <v>15</v>
      </c>
      <c r="N85" s="121">
        <v>500</v>
      </c>
      <c r="O85" s="122">
        <f t="shared" si="8"/>
        <v>6000</v>
      </c>
      <c r="P85" s="71"/>
    </row>
    <row r="86" spans="1:17" s="4" customFormat="1" ht="39.950000000000003" customHeight="1">
      <c r="A86" s="48" t="s">
        <v>375</v>
      </c>
      <c r="B86" s="239"/>
      <c r="C86" s="239"/>
      <c r="D86" s="233"/>
      <c r="E86" s="13" t="s">
        <v>10</v>
      </c>
      <c r="F86" s="78" t="s">
        <v>125</v>
      </c>
      <c r="G86" s="84" t="s">
        <v>141</v>
      </c>
      <c r="H86" s="84" t="s">
        <v>126</v>
      </c>
      <c r="I86" s="84" t="s">
        <v>134</v>
      </c>
      <c r="J86" s="81" t="s">
        <v>13</v>
      </c>
      <c r="K86" s="79" t="s">
        <v>287</v>
      </c>
      <c r="L86" s="80">
        <v>30062761</v>
      </c>
      <c r="M86" s="81" t="s">
        <v>28</v>
      </c>
      <c r="N86" s="121">
        <v>1400</v>
      </c>
      <c r="O86" s="122">
        <f t="shared" si="8"/>
        <v>16800</v>
      </c>
      <c r="P86" s="71"/>
    </row>
    <row r="87" spans="1:17" s="4" customFormat="1" ht="39.950000000000003" customHeight="1">
      <c r="A87" s="48" t="s">
        <v>376</v>
      </c>
      <c r="B87" s="239"/>
      <c r="C87" s="239"/>
      <c r="D87" s="233"/>
      <c r="E87" s="13" t="s">
        <v>10</v>
      </c>
      <c r="F87" s="78" t="s">
        <v>140</v>
      </c>
      <c r="G87" s="84">
        <v>25</v>
      </c>
      <c r="H87" s="84" t="s">
        <v>117</v>
      </c>
      <c r="I87" s="84" t="s">
        <v>135</v>
      </c>
      <c r="J87" s="81" t="s">
        <v>13</v>
      </c>
      <c r="K87" s="79" t="s">
        <v>288</v>
      </c>
      <c r="L87" s="80">
        <v>30079849</v>
      </c>
      <c r="M87" s="81" t="s">
        <v>49</v>
      </c>
      <c r="N87" s="121">
        <v>1500</v>
      </c>
      <c r="O87" s="122">
        <f t="shared" si="8"/>
        <v>18000</v>
      </c>
      <c r="P87" s="71"/>
    </row>
    <row r="88" spans="1:17" s="4" customFormat="1" ht="39.950000000000003" customHeight="1">
      <c r="A88" s="48" t="s">
        <v>377</v>
      </c>
      <c r="B88" s="239"/>
      <c r="C88" s="239"/>
      <c r="D88" s="233"/>
      <c r="E88" s="22" t="s">
        <v>10</v>
      </c>
      <c r="F88" s="78" t="s">
        <v>229</v>
      </c>
      <c r="G88" s="84" t="s">
        <v>248</v>
      </c>
      <c r="H88" s="84" t="s">
        <v>230</v>
      </c>
      <c r="I88" s="84" t="s">
        <v>229</v>
      </c>
      <c r="J88" s="81" t="s">
        <v>13</v>
      </c>
      <c r="K88" s="79" t="s">
        <v>289</v>
      </c>
      <c r="L88" s="79" t="s">
        <v>231</v>
      </c>
      <c r="M88" s="84" t="s">
        <v>15</v>
      </c>
      <c r="N88" s="140">
        <v>400</v>
      </c>
      <c r="O88" s="122">
        <f t="shared" si="8"/>
        <v>4800</v>
      </c>
      <c r="P88" s="69"/>
    </row>
    <row r="89" spans="1:17" ht="39.950000000000003" customHeight="1" thickBot="1">
      <c r="A89" s="251" t="s">
        <v>208</v>
      </c>
      <c r="B89" s="252"/>
      <c r="C89" s="252"/>
      <c r="D89" s="252"/>
      <c r="E89" s="252"/>
      <c r="F89" s="252"/>
      <c r="G89" s="252"/>
      <c r="H89" s="252"/>
      <c r="I89" s="252"/>
      <c r="J89" s="252"/>
      <c r="K89" s="252"/>
      <c r="L89" s="252"/>
      <c r="M89" s="252"/>
      <c r="N89" s="252"/>
      <c r="O89" s="253"/>
    </row>
    <row r="90" spans="1:17" s="4" customFormat="1" ht="39.950000000000003" customHeight="1" thickBot="1">
      <c r="A90" s="48" t="s">
        <v>378</v>
      </c>
      <c r="B90" s="229" t="s">
        <v>338</v>
      </c>
      <c r="C90" s="229" t="s">
        <v>337</v>
      </c>
      <c r="D90" s="232" t="s">
        <v>307</v>
      </c>
      <c r="E90" s="13" t="s">
        <v>10</v>
      </c>
      <c r="F90" s="20" t="s">
        <v>152</v>
      </c>
      <c r="G90" s="17">
        <v>6</v>
      </c>
      <c r="H90" s="17" t="s">
        <v>147</v>
      </c>
      <c r="I90" s="17" t="s">
        <v>142</v>
      </c>
      <c r="J90" s="16" t="s">
        <v>12</v>
      </c>
      <c r="K90" s="41" t="s">
        <v>274</v>
      </c>
      <c r="L90" s="42">
        <v>54046806</v>
      </c>
      <c r="M90" s="16" t="s">
        <v>14</v>
      </c>
      <c r="N90" s="16">
        <v>8470</v>
      </c>
      <c r="O90" s="38">
        <f>N90*12</f>
        <v>101640</v>
      </c>
      <c r="P90" s="228" t="s">
        <v>527</v>
      </c>
    </row>
    <row r="91" spans="1:17" s="4" customFormat="1" ht="39.950000000000003" customHeight="1" thickBot="1">
      <c r="A91" s="48" t="s">
        <v>426</v>
      </c>
      <c r="B91" s="230"/>
      <c r="C91" s="230"/>
      <c r="D91" s="233"/>
      <c r="E91" s="13" t="s">
        <v>10</v>
      </c>
      <c r="F91" s="187" t="s">
        <v>507</v>
      </c>
      <c r="G91" s="188" t="s">
        <v>508</v>
      </c>
      <c r="H91" s="17" t="s">
        <v>147</v>
      </c>
      <c r="I91" s="17" t="s">
        <v>142</v>
      </c>
      <c r="J91" s="16" t="s">
        <v>446</v>
      </c>
      <c r="K91" s="213"/>
      <c r="L91" s="214"/>
      <c r="M91" s="16" t="s">
        <v>506</v>
      </c>
      <c r="N91" s="189">
        <v>10000</v>
      </c>
      <c r="O91" s="190">
        <f>N91*12</f>
        <v>120000</v>
      </c>
      <c r="P91" s="220" t="s">
        <v>524</v>
      </c>
    </row>
    <row r="92" spans="1:17" s="4" customFormat="1" ht="39.950000000000003" customHeight="1">
      <c r="A92" s="48" t="s">
        <v>379</v>
      </c>
      <c r="B92" s="239"/>
      <c r="C92" s="239"/>
      <c r="D92" s="233"/>
      <c r="E92" s="13" t="s">
        <v>10</v>
      </c>
      <c r="F92" s="20" t="s">
        <v>136</v>
      </c>
      <c r="G92" s="17">
        <v>7</v>
      </c>
      <c r="H92" s="17" t="s">
        <v>148</v>
      </c>
      <c r="I92" s="17" t="s">
        <v>143</v>
      </c>
      <c r="J92" s="16" t="s">
        <v>13</v>
      </c>
      <c r="K92" s="41" t="s">
        <v>273</v>
      </c>
      <c r="L92" s="42">
        <v>30020635</v>
      </c>
      <c r="M92" s="16" t="s">
        <v>14</v>
      </c>
      <c r="N92" s="16">
        <v>3330</v>
      </c>
      <c r="O92" s="38">
        <f t="shared" ref="O92:O95" si="9">N92*12</f>
        <v>39960</v>
      </c>
      <c r="P92" s="207"/>
    </row>
    <row r="93" spans="1:17" s="4" customFormat="1" ht="39.950000000000003" customHeight="1">
      <c r="A93" s="48" t="s">
        <v>380</v>
      </c>
      <c r="B93" s="239"/>
      <c r="C93" s="239"/>
      <c r="D93" s="233"/>
      <c r="E93" s="13" t="s">
        <v>10</v>
      </c>
      <c r="F93" s="20" t="s">
        <v>153</v>
      </c>
      <c r="G93" s="17">
        <v>43</v>
      </c>
      <c r="H93" s="17" t="s">
        <v>149</v>
      </c>
      <c r="I93" s="17" t="s">
        <v>144</v>
      </c>
      <c r="J93" s="16" t="s">
        <v>13</v>
      </c>
      <c r="K93" s="41" t="s">
        <v>275</v>
      </c>
      <c r="L93" s="42">
        <v>70686055</v>
      </c>
      <c r="M93" s="16" t="s">
        <v>17</v>
      </c>
      <c r="N93" s="16">
        <v>290</v>
      </c>
      <c r="O93" s="38">
        <f t="shared" si="9"/>
        <v>3480</v>
      </c>
      <c r="P93" s="71"/>
    </row>
    <row r="94" spans="1:17" s="4" customFormat="1" ht="39.950000000000003" customHeight="1">
      <c r="A94" s="48" t="s">
        <v>381</v>
      </c>
      <c r="B94" s="239"/>
      <c r="C94" s="239"/>
      <c r="D94" s="233"/>
      <c r="E94" s="13" t="s">
        <v>10</v>
      </c>
      <c r="F94" s="20" t="s">
        <v>87</v>
      </c>
      <c r="G94" s="17">
        <v>14</v>
      </c>
      <c r="H94" s="17" t="s">
        <v>150</v>
      </c>
      <c r="I94" s="17" t="s">
        <v>145</v>
      </c>
      <c r="J94" s="16" t="s">
        <v>13</v>
      </c>
      <c r="K94" s="41" t="s">
        <v>272</v>
      </c>
      <c r="L94" s="42">
        <v>30144658</v>
      </c>
      <c r="M94" s="16" t="s">
        <v>17</v>
      </c>
      <c r="N94" s="16">
        <v>710</v>
      </c>
      <c r="O94" s="38">
        <f t="shared" si="9"/>
        <v>8520</v>
      </c>
      <c r="P94" s="71"/>
      <c r="Q94" s="5"/>
    </row>
    <row r="95" spans="1:17" s="4" customFormat="1" ht="39.950000000000003" customHeight="1">
      <c r="A95" s="48" t="s">
        <v>427</v>
      </c>
      <c r="B95" s="240"/>
      <c r="C95" s="240"/>
      <c r="D95" s="234"/>
      <c r="E95" s="22" t="s">
        <v>10</v>
      </c>
      <c r="F95" s="23" t="s">
        <v>154</v>
      </c>
      <c r="G95" s="24">
        <v>5</v>
      </c>
      <c r="H95" s="24" t="s">
        <v>151</v>
      </c>
      <c r="I95" s="24" t="s">
        <v>146</v>
      </c>
      <c r="J95" s="16" t="s">
        <v>13</v>
      </c>
      <c r="K95" s="65" t="s">
        <v>271</v>
      </c>
      <c r="L95" s="42">
        <v>13812801</v>
      </c>
      <c r="M95" s="16" t="s">
        <v>17</v>
      </c>
      <c r="N95" s="16">
        <v>450</v>
      </c>
      <c r="O95" s="38">
        <f t="shared" si="9"/>
        <v>5400</v>
      </c>
      <c r="P95" s="69"/>
      <c r="Q95" s="5"/>
    </row>
    <row r="96" spans="1:17" ht="39.950000000000003" customHeight="1">
      <c r="A96" s="251" t="s">
        <v>204</v>
      </c>
      <c r="B96" s="252"/>
      <c r="C96" s="252"/>
      <c r="D96" s="252"/>
      <c r="E96" s="252"/>
      <c r="F96" s="252"/>
      <c r="G96" s="252"/>
      <c r="H96" s="252"/>
      <c r="I96" s="252"/>
      <c r="J96" s="252"/>
      <c r="K96" s="252"/>
      <c r="L96" s="252"/>
      <c r="M96" s="252"/>
      <c r="N96" s="252"/>
      <c r="O96" s="253"/>
      <c r="P96" s="71"/>
      <c r="Q96" s="9"/>
    </row>
    <row r="97" spans="1:16" s="4" customFormat="1" ht="39.950000000000003" customHeight="1">
      <c r="A97" s="48" t="s">
        <v>396</v>
      </c>
      <c r="B97" s="229" t="s">
        <v>336</v>
      </c>
      <c r="C97" s="229" t="s">
        <v>337</v>
      </c>
      <c r="D97" s="232" t="s">
        <v>209</v>
      </c>
      <c r="E97" s="13" t="s">
        <v>10</v>
      </c>
      <c r="F97" s="20" t="s">
        <v>164</v>
      </c>
      <c r="G97" s="31">
        <v>1</v>
      </c>
      <c r="H97" s="31" t="s">
        <v>159</v>
      </c>
      <c r="I97" s="31" t="s">
        <v>155</v>
      </c>
      <c r="J97" s="39" t="s">
        <v>13</v>
      </c>
      <c r="K97" s="141" t="s">
        <v>410</v>
      </c>
      <c r="L97" s="32">
        <v>56301534</v>
      </c>
      <c r="M97" s="39" t="s">
        <v>14</v>
      </c>
      <c r="N97" s="142">
        <v>6700</v>
      </c>
      <c r="O97" s="39">
        <f>N97*12</f>
        <v>80400</v>
      </c>
      <c r="P97" s="71"/>
    </row>
    <row r="98" spans="1:16" s="4" customFormat="1" ht="39.950000000000003" customHeight="1">
      <c r="A98" s="48" t="s">
        <v>428</v>
      </c>
      <c r="B98" s="239"/>
      <c r="C98" s="239"/>
      <c r="D98" s="233"/>
      <c r="E98" s="13" t="s">
        <v>210</v>
      </c>
      <c r="F98" s="20" t="s">
        <v>165</v>
      </c>
      <c r="G98" s="31">
        <v>1</v>
      </c>
      <c r="H98" s="31" t="s">
        <v>159</v>
      </c>
      <c r="I98" s="31" t="s">
        <v>155</v>
      </c>
      <c r="J98" s="39" t="s">
        <v>13</v>
      </c>
      <c r="K98" s="141" t="s">
        <v>411</v>
      </c>
      <c r="L98" s="102" t="s">
        <v>242</v>
      </c>
      <c r="M98" s="103" t="s">
        <v>16</v>
      </c>
      <c r="N98" s="142">
        <v>200</v>
      </c>
      <c r="O98" s="39">
        <f t="shared" ref="O98:O100" si="10">N98*12</f>
        <v>2400</v>
      </c>
      <c r="P98" s="71"/>
    </row>
    <row r="99" spans="1:16" s="4" customFormat="1" ht="39.950000000000003" customHeight="1">
      <c r="A99" s="48" t="s">
        <v>429</v>
      </c>
      <c r="B99" s="239"/>
      <c r="C99" s="239"/>
      <c r="D99" s="233"/>
      <c r="E99" s="13" t="s">
        <v>10</v>
      </c>
      <c r="F99" s="20" t="s">
        <v>166</v>
      </c>
      <c r="G99" s="31">
        <v>25</v>
      </c>
      <c r="H99" s="32" t="s">
        <v>160</v>
      </c>
      <c r="I99" s="31" t="s">
        <v>156</v>
      </c>
      <c r="J99" s="39" t="s">
        <v>13</v>
      </c>
      <c r="K99" s="141" t="s">
        <v>412</v>
      </c>
      <c r="L99" s="104">
        <v>89211474</v>
      </c>
      <c r="M99" s="103" t="s">
        <v>16</v>
      </c>
      <c r="N99" s="103">
        <v>700</v>
      </c>
      <c r="O99" s="39">
        <f t="shared" si="10"/>
        <v>8400</v>
      </c>
      <c r="P99" s="71"/>
    </row>
    <row r="100" spans="1:16" s="4" customFormat="1" ht="39.950000000000003" customHeight="1">
      <c r="A100" s="48" t="s">
        <v>517</v>
      </c>
      <c r="B100" s="239"/>
      <c r="C100" s="239"/>
      <c r="D100" s="233"/>
      <c r="E100" s="13" t="s">
        <v>10</v>
      </c>
      <c r="F100" s="20" t="s">
        <v>161</v>
      </c>
      <c r="G100" s="31">
        <v>1</v>
      </c>
      <c r="H100" s="32" t="s">
        <v>162</v>
      </c>
      <c r="I100" s="31" t="s">
        <v>157</v>
      </c>
      <c r="J100" s="39" t="s">
        <v>13</v>
      </c>
      <c r="K100" s="141" t="s">
        <v>413</v>
      </c>
      <c r="L100" s="104">
        <v>56302505</v>
      </c>
      <c r="M100" s="103" t="s">
        <v>192</v>
      </c>
      <c r="N100" s="103">
        <v>850</v>
      </c>
      <c r="O100" s="39">
        <f t="shared" si="10"/>
        <v>10200</v>
      </c>
      <c r="P100" s="71"/>
    </row>
    <row r="101" spans="1:16" s="4" customFormat="1" ht="39.950000000000003" customHeight="1">
      <c r="A101" s="48" t="s">
        <v>430</v>
      </c>
      <c r="B101" s="240"/>
      <c r="C101" s="240"/>
      <c r="D101" s="234"/>
      <c r="E101" s="13" t="s">
        <v>10</v>
      </c>
      <c r="F101" s="20" t="s">
        <v>167</v>
      </c>
      <c r="G101" s="31" t="s">
        <v>234</v>
      </c>
      <c r="H101" s="32" t="s">
        <v>163</v>
      </c>
      <c r="I101" s="31" t="s">
        <v>158</v>
      </c>
      <c r="J101" s="39" t="s">
        <v>13</v>
      </c>
      <c r="K101" s="141" t="s">
        <v>414</v>
      </c>
      <c r="L101" s="104">
        <v>93667979</v>
      </c>
      <c r="M101" s="103" t="s">
        <v>75</v>
      </c>
      <c r="N101" s="142">
        <v>900</v>
      </c>
      <c r="O101" s="99">
        <f>N101*12</f>
        <v>10800</v>
      </c>
      <c r="P101" s="71"/>
    </row>
    <row r="102" spans="1:16" ht="39.950000000000003" customHeight="1" thickBot="1">
      <c r="A102" s="251" t="s">
        <v>249</v>
      </c>
      <c r="B102" s="252"/>
      <c r="C102" s="252"/>
      <c r="D102" s="252"/>
      <c r="E102" s="252"/>
      <c r="F102" s="252"/>
      <c r="G102" s="252"/>
      <c r="H102" s="252"/>
      <c r="I102" s="252"/>
      <c r="J102" s="252"/>
      <c r="K102" s="252"/>
      <c r="L102" s="252"/>
      <c r="M102" s="252"/>
      <c r="N102" s="252"/>
      <c r="O102" s="253"/>
      <c r="P102" s="158"/>
    </row>
    <row r="103" spans="1:16" s="7" customFormat="1" ht="39.75" customHeight="1" thickBot="1">
      <c r="A103" s="48" t="s">
        <v>501</v>
      </c>
      <c r="B103" s="120" t="s">
        <v>336</v>
      </c>
      <c r="C103" s="120" t="s">
        <v>340</v>
      </c>
      <c r="D103" s="119" t="s">
        <v>185</v>
      </c>
      <c r="E103" s="13" t="s">
        <v>10</v>
      </c>
      <c r="F103" s="28" t="s">
        <v>20</v>
      </c>
      <c r="G103" s="33">
        <v>39</v>
      </c>
      <c r="H103" s="29" t="s">
        <v>169</v>
      </c>
      <c r="I103" s="33" t="s">
        <v>168</v>
      </c>
      <c r="J103" s="16" t="s">
        <v>13</v>
      </c>
      <c r="K103" s="65" t="s">
        <v>276</v>
      </c>
      <c r="L103" s="61">
        <v>54047952</v>
      </c>
      <c r="M103" s="105" t="s">
        <v>218</v>
      </c>
      <c r="N103" s="143">
        <v>8000</v>
      </c>
      <c r="O103" s="106">
        <f>N103*12</f>
        <v>96000</v>
      </c>
      <c r="P103" s="68" t="s">
        <v>221</v>
      </c>
    </row>
    <row r="104" spans="1:16" ht="39.950000000000003" customHeight="1" thickBot="1">
      <c r="A104" s="251" t="s">
        <v>205</v>
      </c>
      <c r="B104" s="252"/>
      <c r="C104" s="252"/>
      <c r="D104" s="252"/>
      <c r="E104" s="252"/>
      <c r="F104" s="252"/>
      <c r="G104" s="252"/>
      <c r="H104" s="252"/>
      <c r="I104" s="252"/>
      <c r="J104" s="252"/>
      <c r="K104" s="252"/>
      <c r="L104" s="252"/>
      <c r="M104" s="252"/>
      <c r="N104" s="252"/>
      <c r="O104" s="253"/>
      <c r="P104" s="69"/>
    </row>
    <row r="105" spans="1:16" s="4" customFormat="1" ht="39.950000000000003" customHeight="1" thickBot="1">
      <c r="A105" s="51" t="s">
        <v>518</v>
      </c>
      <c r="B105" s="208" t="s">
        <v>338</v>
      </c>
      <c r="C105" s="208" t="s">
        <v>337</v>
      </c>
      <c r="D105" s="209" t="s">
        <v>209</v>
      </c>
      <c r="E105" s="53" t="s">
        <v>10</v>
      </c>
      <c r="F105" s="54" t="s">
        <v>171</v>
      </c>
      <c r="G105" s="52">
        <v>39</v>
      </c>
      <c r="H105" s="52" t="s">
        <v>172</v>
      </c>
      <c r="I105" s="55" t="s">
        <v>170</v>
      </c>
      <c r="J105" s="56" t="s">
        <v>12</v>
      </c>
      <c r="K105" s="144" t="s">
        <v>399</v>
      </c>
      <c r="L105" s="58" t="s">
        <v>243</v>
      </c>
      <c r="M105" s="56" t="s">
        <v>525</v>
      </c>
      <c r="N105" s="56">
        <v>9700</v>
      </c>
      <c r="O105" s="56">
        <f>N105*12</f>
        <v>116400</v>
      </c>
      <c r="P105" s="68" t="s">
        <v>220</v>
      </c>
    </row>
    <row r="106" spans="1:16" s="4" customFormat="1" ht="39.950000000000003" customHeight="1">
      <c r="A106" s="10"/>
      <c r="B106" s="10"/>
      <c r="C106" s="10"/>
      <c r="D106" s="25"/>
      <c r="E106" s="26"/>
      <c r="F106" s="27"/>
      <c r="G106" s="10"/>
      <c r="H106" s="10"/>
      <c r="I106" s="14"/>
      <c r="J106" s="12"/>
      <c r="K106" s="15"/>
      <c r="L106" s="12"/>
      <c r="M106" s="12"/>
      <c r="N106" s="12"/>
      <c r="O106" s="12"/>
      <c r="P106" s="70"/>
    </row>
  </sheetData>
  <mergeCells count="78">
    <mergeCell ref="D61:D62"/>
    <mergeCell ref="A43:O43"/>
    <mergeCell ref="F2:I2"/>
    <mergeCell ref="A27:O27"/>
    <mergeCell ref="A4:O4"/>
    <mergeCell ref="A22:O22"/>
    <mergeCell ref="A18:O18"/>
    <mergeCell ref="A30:O30"/>
    <mergeCell ref="A38:O38"/>
    <mergeCell ref="A2:A3"/>
    <mergeCell ref="B2:B3"/>
    <mergeCell ref="C2:C3"/>
    <mergeCell ref="D2:D3"/>
    <mergeCell ref="E2:E3"/>
    <mergeCell ref="J2:J3"/>
    <mergeCell ref="D50:D51"/>
    <mergeCell ref="A104:O104"/>
    <mergeCell ref="A102:O102"/>
    <mergeCell ref="A49:O49"/>
    <mergeCell ref="A52:O52"/>
    <mergeCell ref="A58:O58"/>
    <mergeCell ref="A68:O68"/>
    <mergeCell ref="A89:O89"/>
    <mergeCell ref="A96:O96"/>
    <mergeCell ref="A63:O63"/>
    <mergeCell ref="A70:O70"/>
    <mergeCell ref="B61:B62"/>
    <mergeCell ref="C61:C62"/>
    <mergeCell ref="B64:B65"/>
    <mergeCell ref="C64:C65"/>
    <mergeCell ref="A60:O60"/>
    <mergeCell ref="A66:O66"/>
    <mergeCell ref="A73:O73"/>
    <mergeCell ref="B74:B88"/>
    <mergeCell ref="D71:D72"/>
    <mergeCell ref="D74:D88"/>
    <mergeCell ref="C90:C95"/>
    <mergeCell ref="B71:B72"/>
    <mergeCell ref="C71:C72"/>
    <mergeCell ref="D90:D95"/>
    <mergeCell ref="C74:C88"/>
    <mergeCell ref="B90:B95"/>
    <mergeCell ref="D53:D57"/>
    <mergeCell ref="B44:B48"/>
    <mergeCell ref="C44:C48"/>
    <mergeCell ref="B50:B51"/>
    <mergeCell ref="C50:C51"/>
    <mergeCell ref="B53:B57"/>
    <mergeCell ref="C53:C57"/>
    <mergeCell ref="D44:D48"/>
    <mergeCell ref="D97:D101"/>
    <mergeCell ref="B97:B101"/>
    <mergeCell ref="C97:C101"/>
    <mergeCell ref="A1:P1"/>
    <mergeCell ref="D23:D26"/>
    <mergeCell ref="D28:D29"/>
    <mergeCell ref="B28:B29"/>
    <mergeCell ref="C28:C29"/>
    <mergeCell ref="K2:K3"/>
    <mergeCell ref="L2:L3"/>
    <mergeCell ref="M2:M3"/>
    <mergeCell ref="O2:O3"/>
    <mergeCell ref="N2:N3"/>
    <mergeCell ref="D31:D37"/>
    <mergeCell ref="B31:B37"/>
    <mergeCell ref="C31:C37"/>
    <mergeCell ref="C39:C42"/>
    <mergeCell ref="D39:D42"/>
    <mergeCell ref="B5:B15"/>
    <mergeCell ref="C5:C15"/>
    <mergeCell ref="D5:D15"/>
    <mergeCell ref="B23:B26"/>
    <mergeCell ref="C23:C26"/>
    <mergeCell ref="B19:B21"/>
    <mergeCell ref="C19:C21"/>
    <mergeCell ref="D19:D21"/>
    <mergeCell ref="B39:B42"/>
    <mergeCell ref="A16:O16"/>
  </mergeCells>
  <phoneticPr fontId="1" type="noConversion"/>
  <printOptions horizontalCentered="1"/>
  <pageMargins left="0.15748031496062992" right="0.15748031496062992" top="0.15748031496062992" bottom="0.35433070866141736" header="0.23622047244094491" footer="0.15748031496062992"/>
  <pageSetup paperSize="9" scale="48" fitToWidth="0" orientation="landscape" horizontalDpi="4294967295" vertic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5"/>
  <sheetViews>
    <sheetView workbookViewId="0">
      <selection sqref="A1:G1"/>
    </sheetView>
  </sheetViews>
  <sheetFormatPr defaultRowHeight="12.75"/>
  <cols>
    <col min="4" max="4" width="19" customWidth="1"/>
    <col min="5" max="5" width="13.7109375" customWidth="1"/>
    <col min="6" max="6" width="19.140625" customWidth="1"/>
    <col min="10" max="10" width="13.28515625" customWidth="1"/>
  </cols>
  <sheetData>
    <row r="1" spans="1:12" ht="33.75" customHeight="1">
      <c r="A1" s="279" t="s">
        <v>398</v>
      </c>
      <c r="B1" s="279"/>
      <c r="C1" s="279"/>
      <c r="D1" s="279"/>
      <c r="E1" s="279"/>
      <c r="F1" s="279"/>
      <c r="G1" s="279"/>
      <c r="H1" s="9"/>
      <c r="I1" s="9"/>
    </row>
    <row r="2" spans="1:12">
      <c r="A2" s="9"/>
      <c r="B2" s="9"/>
      <c r="C2" s="9"/>
      <c r="D2" s="9"/>
      <c r="E2" s="9"/>
      <c r="F2" s="9"/>
      <c r="G2" s="9"/>
      <c r="H2" s="9"/>
      <c r="I2" s="9"/>
    </row>
    <row r="3" spans="1:12">
      <c r="A3" s="9"/>
      <c r="B3" s="9"/>
      <c r="C3" s="9"/>
      <c r="D3" s="9"/>
      <c r="E3" s="9"/>
      <c r="F3" s="9"/>
      <c r="G3" s="9"/>
      <c r="H3" s="9"/>
      <c r="I3" s="9"/>
    </row>
    <row r="4" spans="1:12" ht="15">
      <c r="A4" s="281" t="s">
        <v>351</v>
      </c>
      <c r="B4" s="281"/>
      <c r="C4" s="281"/>
      <c r="D4" s="281"/>
      <c r="E4" s="281"/>
      <c r="F4" s="281"/>
      <c r="G4" s="281"/>
      <c r="H4" s="281"/>
      <c r="I4" s="86"/>
    </row>
    <row r="5" spans="1:12">
      <c r="A5" s="9"/>
      <c r="B5" s="9"/>
      <c r="C5" s="9"/>
      <c r="D5" s="9"/>
      <c r="E5" s="9"/>
      <c r="F5" s="9"/>
      <c r="G5" s="9"/>
      <c r="H5" s="9"/>
      <c r="I5" s="9"/>
    </row>
    <row r="6" spans="1:12">
      <c r="A6" s="9"/>
      <c r="B6" s="9"/>
      <c r="C6" s="9"/>
      <c r="D6" s="9"/>
      <c r="E6" s="9"/>
      <c r="F6" s="9"/>
      <c r="G6" s="9"/>
      <c r="H6" s="9"/>
      <c r="I6" s="9"/>
    </row>
    <row r="7" spans="1:12">
      <c r="A7" s="9"/>
      <c r="B7" s="9"/>
      <c r="C7" s="9"/>
      <c r="D7" s="9"/>
      <c r="E7" s="9"/>
      <c r="F7" s="9"/>
      <c r="G7" s="9"/>
      <c r="H7" s="9"/>
      <c r="I7" s="9"/>
    </row>
    <row r="8" spans="1:12">
      <c r="A8" s="9"/>
      <c r="B8" s="9"/>
      <c r="C8" s="9"/>
      <c r="D8" s="9"/>
      <c r="E8" s="9"/>
      <c r="F8" s="9"/>
      <c r="G8" s="9"/>
      <c r="H8" s="9"/>
      <c r="I8" s="9"/>
    </row>
    <row r="9" spans="1:12" ht="76.5">
      <c r="A9" s="9"/>
      <c r="B9" s="9"/>
      <c r="C9" s="9"/>
      <c r="D9" s="9"/>
      <c r="E9" s="9"/>
      <c r="F9" s="9"/>
      <c r="G9" s="9"/>
      <c r="H9" s="9"/>
      <c r="I9" s="9"/>
      <c r="J9" t="s">
        <v>347</v>
      </c>
      <c r="K9" s="87" t="s">
        <v>186</v>
      </c>
      <c r="L9" s="87" t="s">
        <v>186</v>
      </c>
    </row>
    <row r="10" spans="1:12" ht="15">
      <c r="A10" s="9"/>
      <c r="B10" s="282" t="s">
        <v>352</v>
      </c>
      <c r="C10" s="282"/>
      <c r="D10" s="282"/>
      <c r="E10" s="88" t="s">
        <v>353</v>
      </c>
      <c r="F10" s="88" t="s">
        <v>354</v>
      </c>
      <c r="G10" s="9"/>
      <c r="H10" s="9"/>
      <c r="I10" s="9"/>
      <c r="J10" t="s">
        <v>348</v>
      </c>
      <c r="K10">
        <v>398833</v>
      </c>
      <c r="L10">
        <v>4785996</v>
      </c>
    </row>
    <row r="11" spans="1:12" ht="15.75">
      <c r="A11" s="9"/>
      <c r="B11" s="283"/>
      <c r="C11" s="283"/>
      <c r="D11" s="283"/>
      <c r="E11" s="89" t="e">
        <f>E12+E13</f>
        <v>#REF!</v>
      </c>
      <c r="F11" s="89" t="e">
        <f>SUM(E11*12)</f>
        <v>#REF!</v>
      </c>
      <c r="G11" s="9"/>
      <c r="H11" s="9"/>
      <c r="I11" s="9"/>
      <c r="J11" t="s">
        <v>349</v>
      </c>
      <c r="K11">
        <v>1045</v>
      </c>
      <c r="L11">
        <v>12540</v>
      </c>
    </row>
    <row r="12" spans="1:12">
      <c r="A12" s="9"/>
      <c r="B12" s="283" t="s">
        <v>355</v>
      </c>
      <c r="C12" s="283"/>
      <c r="D12" s="283"/>
      <c r="E12" s="85" t="e">
        <f>'Tab. dla Odbiorcy'!#REF!</f>
        <v>#REF!</v>
      </c>
      <c r="F12" s="85" t="e">
        <f>SUM(E12*12)</f>
        <v>#REF!</v>
      </c>
      <c r="G12" s="9"/>
      <c r="H12" s="9"/>
      <c r="I12" s="9"/>
      <c r="J12" t="s">
        <v>350</v>
      </c>
      <c r="K12">
        <v>399878</v>
      </c>
      <c r="L12">
        <v>4798536</v>
      </c>
    </row>
    <row r="13" spans="1:12">
      <c r="A13" s="9"/>
      <c r="B13" s="283" t="s">
        <v>356</v>
      </c>
      <c r="C13" s="283"/>
      <c r="D13" s="283"/>
      <c r="E13" s="85" t="e">
        <f>'Tab. dla Odbiorcy'!#REF!</f>
        <v>#REF!</v>
      </c>
      <c r="F13" s="85" t="e">
        <f>SUM(E13*12)</f>
        <v>#REF!</v>
      </c>
      <c r="G13" s="9"/>
      <c r="H13" s="9"/>
      <c r="I13" s="9"/>
    </row>
    <row r="14" spans="1:12">
      <c r="A14" s="9"/>
      <c r="B14" s="284"/>
      <c r="C14" s="284"/>
      <c r="D14" s="284"/>
      <c r="E14" s="284"/>
      <c r="F14" s="284"/>
      <c r="G14" s="9"/>
      <c r="H14" s="9"/>
      <c r="I14" s="9"/>
    </row>
    <row r="15" spans="1:12">
      <c r="A15" s="9"/>
      <c r="B15" s="9"/>
      <c r="C15" s="9"/>
      <c r="D15" s="9"/>
      <c r="E15" s="9"/>
      <c r="F15" s="9"/>
      <c r="G15" s="9"/>
      <c r="H15" s="9"/>
      <c r="I15" s="9"/>
    </row>
    <row r="16" spans="1:12" ht="135.75" customHeight="1">
      <c r="A16" s="280" t="s">
        <v>362</v>
      </c>
      <c r="B16" s="280"/>
      <c r="C16" s="280"/>
      <c r="D16" s="280"/>
      <c r="E16" s="90" t="s">
        <v>357</v>
      </c>
      <c r="F16" s="91">
        <v>2</v>
      </c>
      <c r="G16" s="9"/>
      <c r="H16" s="9"/>
      <c r="I16" s="9"/>
    </row>
    <row r="17" spans="1:9">
      <c r="A17" s="9"/>
      <c r="B17" s="9"/>
      <c r="C17" s="9"/>
      <c r="D17" s="9"/>
      <c r="E17" s="9"/>
      <c r="F17" s="9"/>
      <c r="G17" s="9"/>
      <c r="H17" s="9"/>
      <c r="I17" s="9"/>
    </row>
    <row r="18" spans="1:9">
      <c r="A18" s="9"/>
      <c r="B18" s="9"/>
      <c r="C18" s="9"/>
      <c r="D18" s="9"/>
      <c r="E18" s="9"/>
      <c r="F18" s="9"/>
      <c r="G18" s="9"/>
      <c r="H18" s="9"/>
      <c r="I18" s="9"/>
    </row>
    <row r="19" spans="1:9">
      <c r="A19" s="9" t="s">
        <v>358</v>
      </c>
      <c r="B19" s="9"/>
      <c r="C19" s="9"/>
      <c r="D19" s="9"/>
      <c r="E19" s="9"/>
      <c r="F19" s="92" t="e">
        <f>SUM(F11*F16)</f>
        <v>#REF!</v>
      </c>
      <c r="G19" s="9"/>
      <c r="H19" s="9"/>
      <c r="I19" s="9"/>
    </row>
    <row r="20" spans="1:9">
      <c r="A20" s="9"/>
      <c r="B20" s="9"/>
      <c r="C20" s="9"/>
      <c r="D20" s="9"/>
      <c r="E20" s="9"/>
      <c r="F20" s="93"/>
      <c r="G20" s="9"/>
      <c r="H20" s="9"/>
      <c r="I20" s="9"/>
    </row>
    <row r="21" spans="1:9">
      <c r="A21" s="9" t="s">
        <v>359</v>
      </c>
      <c r="B21" s="9"/>
      <c r="C21" s="9"/>
      <c r="D21" s="9"/>
      <c r="E21" s="9"/>
      <c r="F21" s="92" t="e">
        <f>SUM(F19/1.23)</f>
        <v>#REF!</v>
      </c>
      <c r="G21" s="9"/>
      <c r="H21" s="9"/>
      <c r="I21" s="9"/>
    </row>
    <row r="22" spans="1:9">
      <c r="A22" s="9"/>
      <c r="B22" s="9"/>
      <c r="C22" s="9"/>
      <c r="D22" s="9"/>
      <c r="E22" s="9"/>
      <c r="F22" s="93"/>
      <c r="G22" s="9"/>
      <c r="H22" s="9"/>
      <c r="I22" s="9"/>
    </row>
    <row r="23" spans="1:9">
      <c r="A23" s="9" t="s">
        <v>360</v>
      </c>
      <c r="B23" s="9"/>
      <c r="C23" s="9"/>
      <c r="D23" s="9"/>
      <c r="E23" s="9"/>
      <c r="F23" s="92" t="e">
        <f>SUM(F21/4.2693)</f>
        <v>#REF!</v>
      </c>
      <c r="G23" s="9"/>
      <c r="H23" s="9"/>
      <c r="I23" s="9"/>
    </row>
    <row r="24" spans="1:9">
      <c r="A24" s="9"/>
      <c r="B24" s="9"/>
      <c r="C24" s="9"/>
      <c r="D24" s="9"/>
      <c r="E24" s="9"/>
      <c r="F24" s="93"/>
      <c r="G24" s="9"/>
      <c r="H24" s="9"/>
      <c r="I24" s="9"/>
    </row>
    <row r="25" spans="1:9">
      <c r="A25" s="9" t="s">
        <v>361</v>
      </c>
      <c r="B25" s="9"/>
      <c r="C25" s="9"/>
      <c r="D25" s="9"/>
      <c r="E25" s="9"/>
      <c r="F25" s="92" t="e">
        <f>SUM(F19-F21)</f>
        <v>#REF!</v>
      </c>
      <c r="G25" s="9"/>
      <c r="H25" s="9"/>
      <c r="I25" s="9"/>
    </row>
    <row r="26" spans="1:9">
      <c r="A26" s="9"/>
      <c r="B26" s="9"/>
      <c r="C26" s="9"/>
      <c r="D26" s="9"/>
      <c r="E26" s="9"/>
      <c r="F26" s="93"/>
      <c r="G26" s="9"/>
      <c r="H26" s="9"/>
      <c r="I26" s="9"/>
    </row>
    <row r="27" spans="1:9">
      <c r="A27" s="9"/>
      <c r="B27" s="9"/>
      <c r="C27" s="9"/>
      <c r="D27" s="9"/>
      <c r="E27" s="9"/>
      <c r="F27" s="9"/>
      <c r="G27" s="9"/>
      <c r="H27" s="9"/>
      <c r="I27" s="9"/>
    </row>
    <row r="28" spans="1:9">
      <c r="A28" s="9"/>
      <c r="B28" s="9"/>
      <c r="C28" s="9"/>
      <c r="D28" s="9"/>
      <c r="E28" s="9"/>
      <c r="F28" s="9"/>
      <c r="G28" s="9"/>
      <c r="H28" s="9"/>
      <c r="I28" s="9"/>
    </row>
    <row r="29" spans="1:9">
      <c r="A29" s="9"/>
      <c r="B29" s="9"/>
      <c r="C29" s="9"/>
      <c r="D29" s="9"/>
      <c r="E29" s="9"/>
      <c r="F29" s="9"/>
      <c r="G29" s="9"/>
      <c r="H29" s="9"/>
      <c r="I29" s="9"/>
    </row>
    <row r="30" spans="1:9">
      <c r="A30" s="94" t="s">
        <v>397</v>
      </c>
      <c r="B30" s="9"/>
      <c r="C30" s="9"/>
      <c r="D30" s="9"/>
      <c r="E30" s="9"/>
      <c r="F30" s="9"/>
      <c r="G30" s="9"/>
      <c r="H30" s="9"/>
      <c r="I30" s="9"/>
    </row>
    <row r="31" spans="1:9">
      <c r="A31" s="9"/>
      <c r="B31" s="9"/>
      <c r="C31" s="9"/>
      <c r="D31" s="9"/>
      <c r="E31" s="9"/>
      <c r="F31" s="9"/>
      <c r="G31" s="9"/>
      <c r="H31" s="9"/>
      <c r="I31" s="9"/>
    </row>
    <row r="32" spans="1:9">
      <c r="A32" s="9"/>
      <c r="B32" s="9"/>
      <c r="C32" s="9"/>
      <c r="D32" s="9"/>
      <c r="E32" s="9"/>
      <c r="F32" s="9"/>
      <c r="G32" s="9"/>
      <c r="H32" s="9"/>
      <c r="I32" s="9"/>
    </row>
    <row r="33" spans="1:9">
      <c r="A33" s="9"/>
      <c r="B33" s="9"/>
      <c r="C33" s="9"/>
      <c r="D33" s="9"/>
      <c r="E33" s="9"/>
      <c r="F33" s="9"/>
      <c r="G33" s="9"/>
      <c r="H33" s="9"/>
      <c r="I33" s="9"/>
    </row>
    <row r="34" spans="1:9">
      <c r="A34" s="9"/>
      <c r="B34" s="9"/>
      <c r="C34" s="9"/>
      <c r="D34" s="9"/>
      <c r="E34" s="9"/>
      <c r="F34" s="9"/>
      <c r="G34" s="9"/>
      <c r="H34" s="9"/>
      <c r="I34" s="9"/>
    </row>
    <row r="35" spans="1:9">
      <c r="A35" s="9"/>
      <c r="B35" s="9"/>
      <c r="C35" s="9"/>
      <c r="D35" s="9"/>
      <c r="E35" s="9"/>
      <c r="F35" s="9"/>
      <c r="G35" s="9"/>
      <c r="H35" s="9"/>
      <c r="I35" s="9"/>
    </row>
  </sheetData>
  <mergeCells count="8">
    <mergeCell ref="A1:G1"/>
    <mergeCell ref="A16:D16"/>
    <mergeCell ref="A4:H4"/>
    <mergeCell ref="B10:D10"/>
    <mergeCell ref="B11:D11"/>
    <mergeCell ref="B12:D12"/>
    <mergeCell ref="B13:D13"/>
    <mergeCell ref="B14:F1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Tab. dla Odbiorcy</vt:lpstr>
      <vt:lpstr>arkusz 1</vt:lpstr>
      <vt:lpstr>'Tab. dla Odbiorcy'!Obszar_wydruku</vt:lpstr>
    </vt:vector>
  </TitlesOfParts>
  <Company>ZEORK Dystrybucja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marcinkowalik</dc:creator>
  <cp:lastModifiedBy>ZZP</cp:lastModifiedBy>
  <cp:lastPrinted>2025-10-31T11:41:51Z</cp:lastPrinted>
  <dcterms:created xsi:type="dcterms:W3CDTF">2010-05-31T06:25:02Z</dcterms:created>
  <dcterms:modified xsi:type="dcterms:W3CDTF">2025-12-03T08:33:27Z</dcterms:modified>
</cp:coreProperties>
</file>